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FAKULTY\LF\05_LF-Stavebni upravy A17\Soupis prací\"/>
    </mc:Choice>
  </mc:AlternateContent>
  <bookViews>
    <workbookView xWindow="0" yWindow="0" windowWidth="28800" windowHeight="12435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Pol'!$A$1:$G$203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7" i="1" l="1"/>
  <c r="G44" i="12"/>
  <c r="G42" i="12" l="1"/>
  <c r="O200" i="12" l="1"/>
  <c r="F39" i="1" s="1"/>
  <c r="G41" i="12"/>
  <c r="G43" i="12"/>
  <c r="G48" i="12"/>
  <c r="G55" i="12"/>
  <c r="G60" i="12"/>
  <c r="G64" i="12"/>
  <c r="G63" i="12" s="1"/>
  <c r="I51" i="1" s="1"/>
  <c r="G66" i="12"/>
  <c r="G68" i="12"/>
  <c r="G71" i="12"/>
  <c r="G74" i="12"/>
  <c r="G77" i="12"/>
  <c r="G78" i="12"/>
  <c r="G81" i="12"/>
  <c r="G87" i="12"/>
  <c r="G92" i="12"/>
  <c r="G94" i="12"/>
  <c r="G100" i="12"/>
  <c r="G106" i="12"/>
  <c r="G109" i="12"/>
  <c r="G110" i="12"/>
  <c r="G111" i="12"/>
  <c r="G112" i="12"/>
  <c r="G113" i="12"/>
  <c r="G116" i="12"/>
  <c r="G118" i="12"/>
  <c r="G120" i="12"/>
  <c r="G119" i="12" s="1"/>
  <c r="I55" i="1" s="1"/>
  <c r="G122" i="12"/>
  <c r="G127" i="12"/>
  <c r="G140" i="12"/>
  <c r="G153" i="12"/>
  <c r="G154" i="12"/>
  <c r="G155" i="12"/>
  <c r="G157" i="12"/>
  <c r="G161" i="12"/>
  <c r="G165" i="12"/>
  <c r="G169" i="12"/>
  <c r="G172" i="12"/>
  <c r="G175" i="12"/>
  <c r="G176" i="12"/>
  <c r="G178" i="12"/>
  <c r="G177" i="12" s="1"/>
  <c r="I58" i="1" s="1"/>
  <c r="G180" i="12"/>
  <c r="G179" i="12" s="1"/>
  <c r="I59" i="1" s="1"/>
  <c r="G192" i="12"/>
  <c r="G193" i="12"/>
  <c r="G194" i="12"/>
  <c r="G196" i="12"/>
  <c r="G195" i="12" s="1"/>
  <c r="I61" i="1" s="1"/>
  <c r="G198" i="12"/>
  <c r="G197" i="12" s="1"/>
  <c r="I62" i="1" s="1"/>
  <c r="I18" i="1" s="1"/>
  <c r="F40" i="1"/>
  <c r="G40" i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G67" i="12" l="1"/>
  <c r="I53" i="1" s="1"/>
  <c r="G47" i="12"/>
  <c r="I49" i="1" s="1"/>
  <c r="G191" i="12"/>
  <c r="I60" i="1" s="1"/>
  <c r="I47" i="1"/>
  <c r="P200" i="12"/>
  <c r="G39" i="1" s="1"/>
  <c r="H39" i="1" s="1"/>
  <c r="I39" i="1" s="1"/>
  <c r="G28" i="1"/>
  <c r="G156" i="12"/>
  <c r="I57" i="1" s="1"/>
  <c r="G121" i="12"/>
  <c r="I56" i="1" s="1"/>
  <c r="G117" i="12"/>
  <c r="I54" i="1" s="1"/>
  <c r="G65" i="12"/>
  <c r="I52" i="1" s="1"/>
  <c r="G59" i="12"/>
  <c r="I50" i="1" s="1"/>
  <c r="G40" i="12"/>
  <c r="G200" i="12" l="1"/>
  <c r="I17" i="1"/>
  <c r="I48" i="1"/>
  <c r="I16" i="1" s="1"/>
  <c r="I21" i="1" l="1"/>
  <c r="G25" i="1" s="1"/>
  <c r="I63" i="1"/>
  <c r="G26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<sst xmlns="http://schemas.openxmlformats.org/spreadsheetml/2006/main" count="656" uniqueCount="296">
  <si>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</si>
  <si>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</si>
  <si>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</si>
  <si>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</si>
  <si>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</si>
  <si>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</si>
  <si>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</si>
  <si>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</si>
  <si>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</si>
  <si>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</si>
  <si>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</si>
  <si>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</si>
  <si>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</si>
  <si>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</si>
  <si>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</si>
  <si>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</si>
  <si>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</si>
  <si>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</si>
  <si>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</si>
  <si>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</si>
  <si>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</si>
  <si>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</si>
  <si>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</si>
  <si>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</si>
  <si>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</si>
  <si>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</si>
  <si>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</si>
  <si>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</si>
  <si>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</si>
  <si>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</si>
  <si>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</si>
  <si>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</si>
  <si>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</si>
  <si>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</si>
  <si>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</si>
  <si>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</si>
  <si>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</si>
  <si>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</si>
  <si>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</si>
  <si>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univerzitní kampus Bohunice</t>
  </si>
  <si>
    <t>Rozpočet:</t>
  </si>
  <si>
    <t>Misto</t>
  </si>
  <si>
    <t>UKB G-SO 109 Úprava prostor 2.NP pavilonu A17-stavební řešení</t>
  </si>
  <si>
    <t>Rozpočet</t>
  </si>
  <si>
    <t>Celkem za stavbu</t>
  </si>
  <si>
    <t>CZK</t>
  </si>
  <si>
    <t>Rekapitulace dílů</t>
  </si>
  <si>
    <t>Typ dílu</t>
  </si>
  <si>
    <t>0</t>
  </si>
  <si>
    <t>Poznámky</t>
  </si>
  <si>
    <t>11</t>
  </si>
  <si>
    <t>Přípravné a přidružené práce</t>
  </si>
  <si>
    <t>399</t>
  </si>
  <si>
    <t>Sádrokartony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</si>
  <si>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</si>
  <si>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</si>
  <si>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</si>
  <si>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</si>
  <si>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</si>
  <si>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</si>
  <si>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</si>
  <si>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</si>
  <si>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</si>
  <si>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</si>
  <si>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766</t>
  </si>
  <si>
    <t>Konstrukce truhlářské (vč.přesunu hmot)</t>
  </si>
  <si>
    <t>767</t>
  </si>
  <si>
    <t>Konstrukce zámečnické</t>
  </si>
  <si>
    <t>776</t>
  </si>
  <si>
    <t>Podlahy povlakové</t>
  </si>
  <si>
    <t>783</t>
  </si>
  <si>
    <t>Nátěry</t>
  </si>
  <si>
    <t>784</t>
  </si>
  <si>
    <t>Malby</t>
  </si>
  <si>
    <t>790</t>
  </si>
  <si>
    <t>Vnitřní vybavení, ostatní (vč. přesunu hmot)</t>
  </si>
  <si>
    <t>795</t>
  </si>
  <si>
    <t>Stínící technika (vč.přesunu hmot)</t>
  </si>
  <si>
    <t>M36</t>
  </si>
  <si>
    <t>Montáže měřících a regul.zaříz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</si>
  <si>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</si>
  <si>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</si>
  <si>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</si>
  <si>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</si>
  <si>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</si>
  <si>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</si>
  <si>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</si>
  <si>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</si>
  <si>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</si>
  <si>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</si>
  <si>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</si>
  <si>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</si>
  <si>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</si>
  <si>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</si>
  <si>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</si>
  <si>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</si>
  <si>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</si>
  <si>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-</t>
  </si>
  <si>
    <t>POL1_0</t>
  </si>
  <si>
    <t>Platí pro celou stavbu:</t>
  </si>
  <si>
    <t>VV</t>
  </si>
  <si>
    <t>a) veškeré položky na přípomoce,dopravu,montáž:</t>
  </si>
  <si>
    <t>zpevněné montážní plochy atd.zahrnout do:</t>
  </si>
  <si>
    <t>jednotkových cen:</t>
  </si>
  <si>
    <t>b) v rozsahu prací zhotovitele jsou rovněž jakékoliv:</t>
  </si>
  <si>
    <t>prvky,zařízení,práce a pomocné materiály:</t>
  </si>
  <si>
    <t>neuvedené v tomto soupisu výkonů, které jsou ale:</t>
  </si>
  <si>
    <t>nezbytně nutné k dokončení a provozování díla.:</t>
  </si>
  <si>
    <t>c) součástí dodávky jsou i náklady na geodetická:</t>
  </si>
  <si>
    <t>měření, jako například vytyčení konstrukcí, kontrolní:</t>
  </si>
  <si>
    <t>měření, zaměření skutečného stavu apod.:</t>
  </si>
  <si>
    <t>d) součástí dodávky jsou i náklady na případná:</t>
  </si>
  <si>
    <t>opatření související s ochranou stávajících sítí:</t>
  </si>
  <si>
    <t>komunikací či staveb.:</t>
  </si>
  <si>
    <t>e) součástí jednotkových cen jsou i vícenáklady:</t>
  </si>
  <si>
    <t>související s výstavbou v zimním období, průběžný:</t>
  </si>
  <si>
    <t>úklid staveniště a přilehlých komunikací, likvidací:</t>
  </si>
  <si>
    <t>odpadů, dočasná dopravní omezení apod.:</t>
  </si>
  <si>
    <t>f) nedílnou součástí výkazu výměr ( slepého:</t>
  </si>
  <si>
    <t>rozpočtu ) je projektová dokumentace.:</t>
  </si>
  <si>
    <t>Zpracovatel nabídky je povinen prověřit specifikace:</t>
  </si>
  <si>
    <t>a výměry uvedené ve výkazu výměr.:</t>
  </si>
  <si>
    <t>g) v případě zjištěných rozdílů má na tyto rozdíly:</t>
  </si>
  <si>
    <t>upozornit písemně prostřednictvím žádosti o:</t>
  </si>
  <si>
    <t>dodatečné informace.:</t>
  </si>
  <si>
    <t>h) součástí dodávky je kompletní dokladová část:</t>
  </si>
  <si>
    <t>díla nutná k získání kolaudačního souhlasu stavby.:</t>
  </si>
  <si>
    <t>provedení stavby datovanou 05/2018 a pozdějších:</t>
  </si>
  <si>
    <t>změn dat. 01/2019.:</t>
  </si>
  <si>
    <t>11-01.R</t>
  </si>
  <si>
    <t>sada</t>
  </si>
  <si>
    <t>11-02.R</t>
  </si>
  <si>
    <t>11-03.R</t>
  </si>
  <si>
    <t>610991111RTS</t>
  </si>
  <si>
    <t>Zakrývání výplní vnitřních otvorů, a AL obkladu v respíriu</t>
  </si>
  <si>
    <t>m2</t>
  </si>
  <si>
    <t>okna:1,9*(3,8+17,4)</t>
  </si>
  <si>
    <t>AL obklad:2*2,8*3,95</t>
  </si>
  <si>
    <t>342261213RTS</t>
  </si>
  <si>
    <t>Příčka SDK.ocel.kce, 2x oplášť. tl.150 mm, desky akustické tl. 12,5 mm, izol. minerál tl.8 cm</t>
  </si>
  <si>
    <t>komplet skladba dle popisu PD,:</t>
  </si>
  <si>
    <t>(vč. osazení vodorovné výztuhy):</t>
  </si>
  <si>
    <t>m.č.204/211:5,4*3,34-0,9*2</t>
  </si>
  <si>
    <t>Mezisoučet</t>
  </si>
  <si>
    <t>m.č.204/210:11,25*3,34-0,9*2</t>
  </si>
  <si>
    <t>347013216RTS</t>
  </si>
  <si>
    <t>Předstěna SDK,tl.75mm,1xocel.kce CD, 2xRB 12,5mm, bez izolace</t>
  </si>
  <si>
    <t>komplet skaldby dle popisu PD:</t>
  </si>
  <si>
    <t>m.č.210:</t>
  </si>
  <si>
    <t>4,85*2,8</t>
  </si>
  <si>
    <t>632477123RTS</t>
  </si>
  <si>
    <t>Doplnění rýh v podlahách po vybour.konstrukcích, polymercement.maltou,tl.do10 mm+penetrace</t>
  </si>
  <si>
    <t>0,15*4,65</t>
  </si>
  <si>
    <t>3,4*1,6</t>
  </si>
  <si>
    <t>94195R</t>
  </si>
  <si>
    <t>Lešení lehké pomocné, výška podlahy do 1,9 m</t>
  </si>
  <si>
    <t>952901111R00</t>
  </si>
  <si>
    <t>96-01.R</t>
  </si>
  <si>
    <t>podrobněji viz.výkr.č.002, pozn.5:</t>
  </si>
  <si>
    <t>1</t>
  </si>
  <si>
    <t>96-02.R</t>
  </si>
  <si>
    <t>Odpojení a demontáž koncových prvků podhledů, vč.přesunu a uskladnění pro opětovné použití</t>
  </si>
  <si>
    <t>podrobněji viz.výkr.č.002:</t>
  </si>
  <si>
    <t>96-04.R</t>
  </si>
  <si>
    <t>Demontáž AL obkladu stěn z plechů, vč. podkonstrukce, přesun pro opětov.použití</t>
  </si>
  <si>
    <t>podrobněji viz.výkr.č.002, pozn.3:</t>
  </si>
  <si>
    <t>m.č.204:2,8*6,65+2*2*1</t>
  </si>
  <si>
    <t>96-05.R</t>
  </si>
  <si>
    <t>Demontáž vnitřních žaluzií , m.č.211,204</t>
  </si>
  <si>
    <t>96-06.R</t>
  </si>
  <si>
    <t>Demontáž lokálních částí parapetů, svislá i vodorovná část, vč. odvozu+likvidace</t>
  </si>
  <si>
    <t>bm</t>
  </si>
  <si>
    <t>podrobněji viz.výkr.č.002, pozn.4:</t>
  </si>
  <si>
    <t>4*2</t>
  </si>
  <si>
    <t>767900020RAA</t>
  </si>
  <si>
    <t>Demontáž obložení podhledů, z kazet, vč. roštu</t>
  </si>
  <si>
    <t>POL2_0</t>
  </si>
  <si>
    <t>výměry odečteny kreslícím programem:</t>
  </si>
  <si>
    <t>podrobněji viz.výkr.č.002, pozn.2.1:</t>
  </si>
  <si>
    <t>část m.č.204:31,3</t>
  </si>
  <si>
    <t>původní m.č.211:20,5</t>
  </si>
  <si>
    <t>962200061RAA</t>
  </si>
  <si>
    <t>Bourání příček z plynosilikátu a siporexu, tloušťka 15 cm</t>
  </si>
  <si>
    <t>bourání zdiva kalkulovat včetně::</t>
  </si>
  <si>
    <t>omítek,obkladů,překladů apod.:</t>
  </si>
  <si>
    <t>m.č.204,211:</t>
  </si>
  <si>
    <t>4,6*3,44</t>
  </si>
  <si>
    <t>962200051RTS</t>
  </si>
  <si>
    <t>Bourání zúžení příček na obvodový plášť</t>
  </si>
  <si>
    <t>podrobněji viz.výkr.č.002:2*0,32*1,9</t>
  </si>
  <si>
    <t>776511810RTS</t>
  </si>
  <si>
    <t>Odstranění PVC lepených bez podložky, vč. soklíku</t>
  </si>
  <si>
    <t>podrobněji viz.výkr.č.002, pozn.1:</t>
  </si>
  <si>
    <t>místnosti dle původního číslování:</t>
  </si>
  <si>
    <t>část m.č.204:29,2</t>
  </si>
  <si>
    <t>m.č.211:19,1</t>
  </si>
  <si>
    <t>965048515R00</t>
  </si>
  <si>
    <t>Broušení betonových povrchů do tl. 5 mm</t>
  </si>
  <si>
    <t>979082111R00</t>
  </si>
  <si>
    <t>Vnitrostaveništní doprava suti do 10 m</t>
  </si>
  <si>
    <t>t</t>
  </si>
  <si>
    <t>generováno rozpočtářským programem:</t>
  </si>
  <si>
    <t>5,92</t>
  </si>
  <si>
    <t>979082121R00</t>
  </si>
  <si>
    <t>Příplatek k vnitrost. dopravě suti za dalších 5 m</t>
  </si>
  <si>
    <t>979011311RTS</t>
  </si>
  <si>
    <t>Svislá doprava suti a vybouraných hmot, stávajícími osobními výtahy</t>
  </si>
  <si>
    <t>979088212R00</t>
  </si>
  <si>
    <t>Nakládání suti na dopr.prostředky</t>
  </si>
  <si>
    <t>979081111R00</t>
  </si>
  <si>
    <t>Odvoz suti a vybour. hmot na skládku do 1 km</t>
  </si>
  <si>
    <t>979081121R00</t>
  </si>
  <si>
    <t>Příplatek k odvozu za každý další 1 km</t>
  </si>
  <si>
    <t>předpoklad odvozu do Černovic:</t>
  </si>
  <si>
    <t>7*5,92</t>
  </si>
  <si>
    <t>97999999.RR</t>
  </si>
  <si>
    <t>Poplatek za skládku suti a vybouraných hmot, směs</t>
  </si>
  <si>
    <t>999-R</t>
  </si>
  <si>
    <t>Přesun hmot pro opravy a údržbu, vertikální doprava stávajícím výtahem</t>
  </si>
  <si>
    <t>T/01P</t>
  </si>
  <si>
    <t>D+M dveře vnitřní otevíravé 1kř. 80/197 cm, komplet výrobek dle výkr.č. S 002</t>
  </si>
  <si>
    <t>ks</t>
  </si>
  <si>
    <t>7675845.R</t>
  </si>
  <si>
    <t>Demontáž, manipulace, uschování a opětovná montáž, podhledů kazetových,vč. ocel.konstr.60x60 cm</t>
  </si>
  <si>
    <t>demontáž a opětovná montáž:</t>
  </si>
  <si>
    <t>manipulace v prostoru investora:</t>
  </si>
  <si>
    <t>část m.č.204,viz výkr.č.002,pozn.2.2:</t>
  </si>
  <si>
    <t>58,15</t>
  </si>
  <si>
    <t>767584502R00</t>
  </si>
  <si>
    <t>Montáž podhledů kazetových na ocel.konstr.60x60 cm</t>
  </si>
  <si>
    <t>podrobněji viz výkr.č.007:</t>
  </si>
  <si>
    <t/>
  </si>
  <si>
    <t>podhled 2-A:</t>
  </si>
  <si>
    <t>podhled 2-B:</t>
  </si>
  <si>
    <t>m.č.204:0,15*58,15</t>
  </si>
  <si>
    <t>podhled 2-C:</t>
  </si>
  <si>
    <t>m.č.211:0,3*49,05</t>
  </si>
  <si>
    <t>767586203RTS</t>
  </si>
  <si>
    <t>Podhled minerální, viditelná hrana, kazety 60x60 cm, tl. 20 mm, dle popisu PD</t>
  </si>
  <si>
    <t>Z/01</t>
  </si>
  <si>
    <t>D+M ocelová zárubeň pro křídlo 80/197 cm, komplet výrobek dle výkr.č. S 002</t>
  </si>
  <si>
    <t>OB/01</t>
  </si>
  <si>
    <t>AL obklad stěn dle výkr.č. S 003, úprava a zpětná montáž</t>
  </si>
  <si>
    <t>OB/02</t>
  </si>
  <si>
    <t>AL obklad stěn dle výkr.č. S 003, D+M nové části</t>
  </si>
  <si>
    <t>776101115R00</t>
  </si>
  <si>
    <t>Vyrovnání podkladů samonivelační hmotou</t>
  </si>
  <si>
    <t>podrobněji viz.výkr.č.005:</t>
  </si>
  <si>
    <t>m.č.211:</t>
  </si>
  <si>
    <t>48,5</t>
  </si>
  <si>
    <t>776101121R00</t>
  </si>
  <si>
    <t>Provedení penetrace podkladu pod.povlak.podlahy</t>
  </si>
  <si>
    <t>776521100RTS</t>
  </si>
  <si>
    <t>Lepení povlak.podlah z pásů PVC na lepidlo, pouze položení - PVC ve specifikaci</t>
  </si>
  <si>
    <t>28410102R</t>
  </si>
  <si>
    <t>Marmoleum dle specifikace PD, pásy tl. 2,5 mm</t>
  </si>
  <si>
    <t>POL3_0</t>
  </si>
  <si>
    <t>čistá míra, ztratné dle schopností zhotovitele:</t>
  </si>
  <si>
    <t>776421100RTS</t>
  </si>
  <si>
    <t xml:space="preserve">D+M podlahových soklíků, z PVC </t>
  </si>
  <si>
    <t>m</t>
  </si>
  <si>
    <t>5,5</t>
  </si>
  <si>
    <t>776-01.R</t>
  </si>
  <si>
    <t>Nevyrozpočitatelné detaily, např:, napojení podlah svařováním, detaily u sloupů apod.</t>
  </si>
  <si>
    <t>998776203R00</t>
  </si>
  <si>
    <t>Přesun hmot pro podlahy povlakové, výšky do 24 m</t>
  </si>
  <si>
    <t>783-01.R</t>
  </si>
  <si>
    <t>Nátěry OK, základní a dvojnásobný krycí</t>
  </si>
  <si>
    <t>784450075RA0</t>
  </si>
  <si>
    <t xml:space="preserve">Malba disperzní, penetrace 1x, malba bílá 2x </t>
  </si>
  <si>
    <t>rozsah dle popisu S 002:</t>
  </si>
  <si>
    <t>2,8*15,4-(0,8*2)</t>
  </si>
  <si>
    <t>2,8*29,5-(1,9*9,6+0,8*2)</t>
  </si>
  <si>
    <t>m.č.204 (nová příčka):</t>
  </si>
  <si>
    <t>2,8*5,5</t>
  </si>
  <si>
    <t>790-01.R</t>
  </si>
  <si>
    <t>D+M profilová informační tabulka, komplet výrobek dle výkr.č. S 002</t>
  </si>
  <si>
    <t>PV/01</t>
  </si>
  <si>
    <t>D+M nová parapetní deska vodorovná, komplet výrobek dle výkr.č. S 002</t>
  </si>
  <si>
    <t>PS/01</t>
  </si>
  <si>
    <t>D+M nová parapetní deska svislá, komplet výrobek dle výkr.č. S 002</t>
  </si>
  <si>
    <t>D+M úprava interiérové žaluzie, komplet výrobek dle výkr.č. S 002</t>
  </si>
  <si>
    <t>MaR</t>
  </si>
  <si>
    <t>SUM</t>
  </si>
  <si>
    <t>END</t>
  </si>
  <si>
    <t>CELKEM</t>
  </si>
  <si>
    <t>v místě nově budované m.č.210:16,3</t>
  </si>
  <si>
    <t>m.č.210:13,7</t>
  </si>
  <si>
    <t>IŽ/01</t>
  </si>
  <si>
    <t>Měření a regulace - komplet, podrobněji viz samostatná specifikace v TZ</t>
  </si>
  <si>
    <t>Odpojení a demontáž interiérového květináče, vč.přesunu a likvidace</t>
  </si>
  <si>
    <t xml:space="preserve">Vyčištění budov o výšce podlaží do 4 m včetně průběžného úklidu </t>
  </si>
  <si>
    <t>Zakrývání podlah dotčených výstavbou, (manipulační plochy, atd)</t>
  </si>
  <si>
    <t>Ochrana vertikálních žaluzií po dobu výstavby, (proti machanickému poškození a prachu)</t>
  </si>
  <si>
    <t>Ochrana stávajícího výtahu po dobu výstavby, (proti machanickému poškození a prachu)</t>
  </si>
  <si>
    <t>i) výkaz výměr je sestaven dle dokumentace pro: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</si>
</sst>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1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4" borderId="38" xfId="0" applyNumberFormat="1" applyFont="1" applyFill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E6" sqref="E6"/>
    </sheetView>
  </sheetViews>
  <sheetFormatPr defaultRowHeight="12.75" x14ac:dyDescent="0.2"/>
  <sheetData>
    <row r="1" spans="1:7" x14ac:dyDescent="0.2">
      <c r="A1" s="37" t="s">
        <v>34</v>
      </c>
    </row>
    <row r="2" spans="1:7" ht="57.75" customHeight="1" x14ac:dyDescent="0.2">
      <c r="A2" s="196" t="s">
        <v>35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32</v>
      </c>
      <c r="B1" s="197" t="s">
        <v>38</v>
      </c>
      <c r="C1" s="198"/>
      <c r="D1" s="198"/>
      <c r="E1" s="198"/>
      <c r="F1" s="198"/>
      <c r="G1" s="198"/>
      <c r="H1" s="198"/>
      <c r="I1" s="198"/>
      <c r="J1" s="199"/>
    </row>
    <row r="2" spans="1:15" ht="23.25" customHeight="1" x14ac:dyDescent="0.2">
      <c r="A2" s="4"/>
      <c r="B2" s="81" t="s">
        <v>36</v>
      </c>
      <c r="C2" s="82"/>
      <c r="D2" s="223" t="s">
        <v>42</v>
      </c>
      <c r="E2" s="224"/>
      <c r="F2" s="224"/>
      <c r="G2" s="224"/>
      <c r="H2" s="224"/>
      <c r="I2" s="224"/>
      <c r="J2" s="225"/>
      <c r="O2" s="2"/>
    </row>
    <row r="3" spans="1:15" ht="23.25" customHeight="1" x14ac:dyDescent="0.2">
      <c r="A3" s="4"/>
      <c r="B3" s="83" t="s">
        <v>41</v>
      </c>
      <c r="C3" s="84"/>
      <c r="D3" s="216" t="s">
        <v>39</v>
      </c>
      <c r="E3" s="217"/>
      <c r="F3" s="217"/>
      <c r="G3" s="217"/>
      <c r="H3" s="217"/>
      <c r="I3" s="217"/>
      <c r="J3" s="218"/>
    </row>
    <row r="4" spans="1:15" ht="23.25" hidden="1" customHeight="1" x14ac:dyDescent="0.2">
      <c r="A4" s="4"/>
      <c r="B4" s="85" t="s">
        <v>40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29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30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29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30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7"/>
      <c r="E11" s="227"/>
      <c r="F11" s="227"/>
      <c r="G11" s="227"/>
      <c r="H11" s="28" t="s">
        <v>29</v>
      </c>
      <c r="I11" s="94"/>
      <c r="J11" s="11"/>
    </row>
    <row r="12" spans="1:15" ht="15.75" customHeight="1" x14ac:dyDescent="0.2">
      <c r="A12" s="4"/>
      <c r="B12" s="41"/>
      <c r="C12" s="26"/>
      <c r="D12" s="214"/>
      <c r="E12" s="214"/>
      <c r="F12" s="214"/>
      <c r="G12" s="214"/>
      <c r="H12" s="28" t="s">
        <v>30</v>
      </c>
      <c r="I12" s="94"/>
      <c r="J12" s="11"/>
    </row>
    <row r="13" spans="1:15" ht="15.75" customHeight="1" x14ac:dyDescent="0.2">
      <c r="A13" s="4"/>
      <c r="B13" s="42"/>
      <c r="C13" s="93"/>
      <c r="D13" s="215"/>
      <c r="E13" s="215"/>
      <c r="F13" s="215"/>
      <c r="G13" s="21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27</v>
      </c>
      <c r="C15" s="72"/>
      <c r="D15" s="53"/>
      <c r="E15" s="226"/>
      <c r="F15" s="226"/>
      <c r="G15" s="211"/>
      <c r="H15" s="211"/>
      <c r="I15" s="211" t="s">
        <v>26</v>
      </c>
      <c r="J15" s="212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06"/>
      <c r="F16" s="213"/>
      <c r="G16" s="206"/>
      <c r="H16" s="213"/>
      <c r="I16" s="206">
        <f>SUMIF(F47:F62,A16,I47:I62)+SUMIF(F47:F62,"PSU",I47:I62)</f>
        <v>0</v>
      </c>
      <c r="J16" s="207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06"/>
      <c r="F17" s="213"/>
      <c r="G17" s="206"/>
      <c r="H17" s="213"/>
      <c r="I17" s="206">
        <f>SUMIF(F47:F62,A17,I47:I62)</f>
        <v>0</v>
      </c>
      <c r="J17" s="207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06"/>
      <c r="F18" s="213"/>
      <c r="G18" s="206"/>
      <c r="H18" s="213"/>
      <c r="I18" s="206">
        <f>SUMIF(F47:F62,A18,I47:I62)</f>
        <v>0</v>
      </c>
      <c r="J18" s="207"/>
    </row>
    <row r="19" spans="1:10" ht="23.25" customHeight="1" x14ac:dyDescent="0.2">
      <c r="A19" s="141" t="s">
        <v>80</v>
      </c>
      <c r="B19" s="142"/>
      <c r="C19" s="58"/>
      <c r="D19" s="59"/>
      <c r="E19" s="206"/>
      <c r="F19" s="213"/>
      <c r="G19" s="206"/>
      <c r="H19" s="213"/>
      <c r="I19" s="206"/>
      <c r="J19" s="207"/>
    </row>
    <row r="20" spans="1:10" ht="23.25" customHeight="1" x14ac:dyDescent="0.2">
      <c r="A20" s="141" t="s">
        <v>81</v>
      </c>
      <c r="B20" s="142"/>
      <c r="C20" s="58"/>
      <c r="D20" s="59"/>
      <c r="E20" s="206"/>
      <c r="F20" s="213"/>
      <c r="G20" s="206"/>
      <c r="H20" s="213"/>
      <c r="I20" s="206"/>
      <c r="J20" s="207"/>
    </row>
    <row r="21" spans="1:10" ht="23.25" customHeight="1" x14ac:dyDescent="0.2">
      <c r="A21" s="4"/>
      <c r="B21" s="74" t="s">
        <v>26</v>
      </c>
      <c r="C21" s="75"/>
      <c r="D21" s="76"/>
      <c r="E21" s="208"/>
      <c r="F21" s="209"/>
      <c r="G21" s="208"/>
      <c r="H21" s="209"/>
      <c r="I21" s="208">
        <f>SUM(I16:J20)</f>
        <v>0</v>
      </c>
      <c r="J21" s="219"/>
    </row>
    <row r="22" spans="1:10" ht="33" customHeight="1" x14ac:dyDescent="0.2">
      <c r="A22" s="4"/>
      <c r="B22" s="65" t="s">
        <v>28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4"/>
      <c r="H23" s="205"/>
      <c r="I23" s="20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9"/>
      <c r="H24" s="230"/>
      <c r="I24" s="230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4">
        <f>I21</f>
        <v>0</v>
      </c>
      <c r="H25" s="205"/>
      <c r="I25" s="20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0">
        <f>ZakladDPHZakl*SazbaDPH2/100</f>
        <v>0</v>
      </c>
      <c r="H26" s="201"/>
      <c r="I26" s="201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2">
        <f>0</f>
        <v>0</v>
      </c>
      <c r="H27" s="202"/>
      <c r="I27" s="202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0">
        <f>ZakladDPHSniVypocet+ZakladDPHZaklVypocet</f>
        <v>0</v>
      </c>
      <c r="H28" s="210"/>
      <c r="I28" s="210"/>
      <c r="J28" s="117" t="str">
        <f t="shared" si="0"/>
        <v>CZK</v>
      </c>
    </row>
    <row r="29" spans="1:10" ht="27.75" customHeight="1" thickBot="1" x14ac:dyDescent="0.25">
      <c r="A29" s="4"/>
      <c r="B29" s="113" t="s">
        <v>31</v>
      </c>
      <c r="C29" s="118"/>
      <c r="D29" s="118"/>
      <c r="E29" s="118"/>
      <c r="F29" s="118"/>
      <c r="G29" s="203">
        <f>ZakladDPHSni+DPHSni+ZakladDPHZakl+DPHZakl+Zaokrouhleni</f>
        <v>0</v>
      </c>
      <c r="H29" s="203"/>
      <c r="I29" s="203"/>
      <c r="J29" s="119" t="s">
        <v>45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43557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33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0</v>
      </c>
      <c r="B39" s="103" t="s">
        <v>43</v>
      </c>
      <c r="C39" s="231" t="s">
        <v>42</v>
      </c>
      <c r="D39" s="232"/>
      <c r="E39" s="232"/>
      <c r="F39" s="108" t="e">
        <f>'Rozpočet Pol'!O200</f>
        <v>#REF!</v>
      </c>
      <c r="G39" s="109" t="e">
        <f>'Rozpočet Pol'!P200</f>
        <v>#REF!</v>
      </c>
      <c r="H39" s="110" t="e">
        <f>(F39*SazbaDPH1/100)+(G39*SazbaDPH2/100)</f>
        <v>#REF!</v>
      </c>
      <c r="I39" s="110" t="e">
        <f>F39+G39+H39</f>
        <v>#REF!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3" t="s">
        <v>44</v>
      </c>
      <c r="C40" s="234"/>
      <c r="D40" s="234"/>
      <c r="E40" s="235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46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47</v>
      </c>
      <c r="G46" s="129"/>
      <c r="H46" s="129"/>
      <c r="I46" s="236" t="s">
        <v>26</v>
      </c>
      <c r="J46" s="236"/>
    </row>
    <row r="47" spans="1:10" ht="25.5" customHeight="1" x14ac:dyDescent="0.2">
      <c r="A47" s="122"/>
      <c r="B47" s="130" t="s">
        <v>48</v>
      </c>
      <c r="C47" s="238" t="s">
        <v>49</v>
      </c>
      <c r="D47" s="239"/>
      <c r="E47" s="239"/>
      <c r="F47" s="132" t="s">
        <v>23</v>
      </c>
      <c r="G47" s="133"/>
      <c r="H47" s="133"/>
      <c r="I47" s="237">
        <f>'Rozpočet Pol'!G8</f>
        <v>0</v>
      </c>
      <c r="J47" s="237"/>
    </row>
    <row r="48" spans="1:10" ht="25.5" customHeight="1" x14ac:dyDescent="0.2">
      <c r="A48" s="122"/>
      <c r="B48" s="124" t="s">
        <v>50</v>
      </c>
      <c r="C48" s="221" t="s">
        <v>51</v>
      </c>
      <c r="D48" s="222"/>
      <c r="E48" s="222"/>
      <c r="F48" s="134" t="s">
        <v>23</v>
      </c>
      <c r="G48" s="135"/>
      <c r="H48" s="135"/>
      <c r="I48" s="220">
        <f>'Rozpočet Pol'!G40</f>
        <v>0</v>
      </c>
      <c r="J48" s="220"/>
    </row>
    <row r="49" spans="1:10" ht="25.5" customHeight="1" x14ac:dyDescent="0.2">
      <c r="A49" s="122"/>
      <c r="B49" s="124" t="s">
        <v>52</v>
      </c>
      <c r="C49" s="221" t="s">
        <v>53</v>
      </c>
      <c r="D49" s="222"/>
      <c r="E49" s="222"/>
      <c r="F49" s="134" t="s">
        <v>23</v>
      </c>
      <c r="G49" s="135"/>
      <c r="H49" s="135"/>
      <c r="I49" s="220">
        <f>'Rozpočet Pol'!G47</f>
        <v>0</v>
      </c>
      <c r="J49" s="220"/>
    </row>
    <row r="50" spans="1:10" ht="25.5" customHeight="1" x14ac:dyDescent="0.2">
      <c r="A50" s="122"/>
      <c r="B50" s="124" t="s">
        <v>54</v>
      </c>
      <c r="C50" s="221" t="s">
        <v>55</v>
      </c>
      <c r="D50" s="222"/>
      <c r="E50" s="222"/>
      <c r="F50" s="134" t="s">
        <v>23</v>
      </c>
      <c r="G50" s="135"/>
      <c r="H50" s="135"/>
      <c r="I50" s="220">
        <f>'Rozpočet Pol'!G59</f>
        <v>0</v>
      </c>
      <c r="J50" s="220"/>
    </row>
    <row r="51" spans="1:10" ht="25.5" customHeight="1" x14ac:dyDescent="0.2">
      <c r="A51" s="122"/>
      <c r="B51" s="124" t="s">
        <v>56</v>
      </c>
      <c r="C51" s="221" t="s">
        <v>57</v>
      </c>
      <c r="D51" s="222"/>
      <c r="E51" s="222"/>
      <c r="F51" s="134" t="s">
        <v>23</v>
      </c>
      <c r="G51" s="135"/>
      <c r="H51" s="135"/>
      <c r="I51" s="220">
        <f>'Rozpočet Pol'!G63</f>
        <v>0</v>
      </c>
      <c r="J51" s="220"/>
    </row>
    <row r="52" spans="1:10" ht="25.5" customHeight="1" x14ac:dyDescent="0.2">
      <c r="A52" s="122"/>
      <c r="B52" s="124" t="s">
        <v>58</v>
      </c>
      <c r="C52" s="221" t="s">
        <v>59</v>
      </c>
      <c r="D52" s="222"/>
      <c r="E52" s="222"/>
      <c r="F52" s="134" t="s">
        <v>23</v>
      </c>
      <c r="G52" s="135"/>
      <c r="H52" s="135"/>
      <c r="I52" s="220">
        <f>'Rozpočet Pol'!G65</f>
        <v>0</v>
      </c>
      <c r="J52" s="220"/>
    </row>
    <row r="53" spans="1:10" ht="25.5" customHeight="1" x14ac:dyDescent="0.2">
      <c r="A53" s="122"/>
      <c r="B53" s="124" t="s">
        <v>60</v>
      </c>
      <c r="C53" s="221" t="s">
        <v>61</v>
      </c>
      <c r="D53" s="222"/>
      <c r="E53" s="222"/>
      <c r="F53" s="134" t="s">
        <v>23</v>
      </c>
      <c r="G53" s="135"/>
      <c r="H53" s="135"/>
      <c r="I53" s="220">
        <f>'Rozpočet Pol'!G67</f>
        <v>0</v>
      </c>
      <c r="J53" s="220"/>
    </row>
    <row r="54" spans="1:10" ht="25.5" customHeight="1" x14ac:dyDescent="0.2">
      <c r="A54" s="122"/>
      <c r="B54" s="124" t="s">
        <v>62</v>
      </c>
      <c r="C54" s="221" t="s">
        <v>63</v>
      </c>
      <c r="D54" s="222"/>
      <c r="E54" s="222"/>
      <c r="F54" s="134" t="s">
        <v>23</v>
      </c>
      <c r="G54" s="135"/>
      <c r="H54" s="135"/>
      <c r="I54" s="220">
        <f>'Rozpočet Pol'!G117</f>
        <v>0</v>
      </c>
      <c r="J54" s="220"/>
    </row>
    <row r="55" spans="1:10" ht="25.5" customHeight="1" x14ac:dyDescent="0.2">
      <c r="A55" s="122"/>
      <c r="B55" s="124" t="s">
        <v>64</v>
      </c>
      <c r="C55" s="221" t="s">
        <v>65</v>
      </c>
      <c r="D55" s="222"/>
      <c r="E55" s="222"/>
      <c r="F55" s="134" t="s">
        <v>24</v>
      </c>
      <c r="G55" s="135"/>
      <c r="H55" s="135"/>
      <c r="I55" s="220">
        <f>'Rozpočet Pol'!G119</f>
        <v>0</v>
      </c>
      <c r="J55" s="220"/>
    </row>
    <row r="56" spans="1:10" ht="25.5" customHeight="1" x14ac:dyDescent="0.2">
      <c r="A56" s="122"/>
      <c r="B56" s="124" t="s">
        <v>66</v>
      </c>
      <c r="C56" s="221" t="s">
        <v>67</v>
      </c>
      <c r="D56" s="222"/>
      <c r="E56" s="222"/>
      <c r="F56" s="134" t="s">
        <v>24</v>
      </c>
      <c r="G56" s="135"/>
      <c r="H56" s="135"/>
      <c r="I56" s="220">
        <f>'Rozpočet Pol'!G121</f>
        <v>0</v>
      </c>
      <c r="J56" s="220"/>
    </row>
    <row r="57" spans="1:10" ht="25.5" customHeight="1" x14ac:dyDescent="0.2">
      <c r="A57" s="122"/>
      <c r="B57" s="124" t="s">
        <v>68</v>
      </c>
      <c r="C57" s="221" t="s">
        <v>69</v>
      </c>
      <c r="D57" s="222"/>
      <c r="E57" s="222"/>
      <c r="F57" s="134" t="s">
        <v>24</v>
      </c>
      <c r="G57" s="135"/>
      <c r="H57" s="135"/>
      <c r="I57" s="220">
        <f>'Rozpočet Pol'!G156</f>
        <v>0</v>
      </c>
      <c r="J57" s="220"/>
    </row>
    <row r="58" spans="1:10" ht="25.5" customHeight="1" x14ac:dyDescent="0.2">
      <c r="A58" s="122"/>
      <c r="B58" s="124" t="s">
        <v>70</v>
      </c>
      <c r="C58" s="221" t="s">
        <v>71</v>
      </c>
      <c r="D58" s="222"/>
      <c r="E58" s="222"/>
      <c r="F58" s="134" t="s">
        <v>24</v>
      </c>
      <c r="G58" s="135"/>
      <c r="H58" s="135"/>
      <c r="I58" s="220">
        <f>'Rozpočet Pol'!G177</f>
        <v>0</v>
      </c>
      <c r="J58" s="220"/>
    </row>
    <row r="59" spans="1:10" ht="25.5" customHeight="1" x14ac:dyDescent="0.2">
      <c r="A59" s="122"/>
      <c r="B59" s="124" t="s">
        <v>72</v>
      </c>
      <c r="C59" s="221" t="s">
        <v>73</v>
      </c>
      <c r="D59" s="222"/>
      <c r="E59" s="222"/>
      <c r="F59" s="134" t="s">
        <v>24</v>
      </c>
      <c r="G59" s="135"/>
      <c r="H59" s="135"/>
      <c r="I59" s="220">
        <f>'Rozpočet Pol'!G179</f>
        <v>0</v>
      </c>
      <c r="J59" s="220"/>
    </row>
    <row r="60" spans="1:10" ht="25.5" customHeight="1" x14ac:dyDescent="0.2">
      <c r="A60" s="122"/>
      <c r="B60" s="124" t="s">
        <v>74</v>
      </c>
      <c r="C60" s="221" t="s">
        <v>75</v>
      </c>
      <c r="D60" s="222"/>
      <c r="E60" s="222"/>
      <c r="F60" s="134" t="s">
        <v>24</v>
      </c>
      <c r="G60" s="135"/>
      <c r="H60" s="135"/>
      <c r="I60" s="220">
        <f>'Rozpočet Pol'!G191</f>
        <v>0</v>
      </c>
      <c r="J60" s="220"/>
    </row>
    <row r="61" spans="1:10" ht="25.5" customHeight="1" x14ac:dyDescent="0.2">
      <c r="A61" s="122"/>
      <c r="B61" s="124" t="s">
        <v>76</v>
      </c>
      <c r="C61" s="221" t="s">
        <v>77</v>
      </c>
      <c r="D61" s="222"/>
      <c r="E61" s="222"/>
      <c r="F61" s="134" t="s">
        <v>24</v>
      </c>
      <c r="G61" s="135"/>
      <c r="H61" s="135"/>
      <c r="I61" s="220">
        <f>'Rozpočet Pol'!G195</f>
        <v>0</v>
      </c>
      <c r="J61" s="220"/>
    </row>
    <row r="62" spans="1:10" ht="25.5" customHeight="1" x14ac:dyDescent="0.2">
      <c r="A62" s="122"/>
      <c r="B62" s="131" t="s">
        <v>78</v>
      </c>
      <c r="C62" s="241" t="s">
        <v>79</v>
      </c>
      <c r="D62" s="242"/>
      <c r="E62" s="242"/>
      <c r="F62" s="136" t="s">
        <v>25</v>
      </c>
      <c r="G62" s="137"/>
      <c r="H62" s="137"/>
      <c r="I62" s="240">
        <f>'Rozpočet Pol'!G197</f>
        <v>0</v>
      </c>
      <c r="J62" s="240"/>
    </row>
    <row r="63" spans="1:10" ht="25.5" customHeight="1" x14ac:dyDescent="0.2">
      <c r="A63" s="123"/>
      <c r="B63" s="127" t="s">
        <v>1</v>
      </c>
      <c r="C63" s="127"/>
      <c r="D63" s="128"/>
      <c r="E63" s="128"/>
      <c r="F63" s="138"/>
      <c r="G63" s="139"/>
      <c r="H63" s="139"/>
      <c r="I63" s="243">
        <f>SUM(I47:I62)</f>
        <v>0</v>
      </c>
      <c r="J63" s="243"/>
    </row>
    <row r="64" spans="1:10" x14ac:dyDescent="0.2">
      <c r="F64" s="140"/>
      <c r="G64" s="96"/>
      <c r="H64" s="140"/>
      <c r="I64" s="96"/>
      <c r="J64" s="96"/>
    </row>
    <row r="65" spans="6:10" x14ac:dyDescent="0.2">
      <c r="F65" s="140"/>
      <c r="G65" s="96"/>
      <c r="H65" s="140"/>
      <c r="I65" s="96"/>
      <c r="J65" s="96"/>
    </row>
    <row r="66" spans="6:10" x14ac:dyDescent="0.2">
      <c r="F66" s="140"/>
      <c r="G66" s="96"/>
      <c r="H66" s="140"/>
      <c r="I66" s="96"/>
      <c r="J66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I61:J61"/>
    <mergeCell ref="C61:E61"/>
    <mergeCell ref="I62:J62"/>
    <mergeCell ref="C62:E62"/>
    <mergeCell ref="I63:J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79" t="s">
        <v>37</v>
      </c>
      <c r="B2" s="78"/>
      <c r="C2" s="246"/>
      <c r="D2" s="246"/>
      <c r="E2" s="246"/>
      <c r="F2" s="246"/>
      <c r="G2" s="247"/>
    </row>
    <row r="3" spans="1:7" ht="24.95" hidden="1" customHeight="1" x14ac:dyDescent="0.2">
      <c r="A3" s="79" t="s">
        <v>7</v>
      </c>
      <c r="B3" s="78"/>
      <c r="C3" s="246"/>
      <c r="D3" s="246"/>
      <c r="E3" s="246"/>
      <c r="F3" s="246"/>
      <c r="G3" s="247"/>
    </row>
    <row r="4" spans="1:7" ht="24.95" hidden="1" customHeight="1" x14ac:dyDescent="0.2">
      <c r="A4" s="79" t="s">
        <v>8</v>
      </c>
      <c r="B4" s="78"/>
      <c r="C4" s="246"/>
      <c r="D4" s="246"/>
      <c r="E4" s="246"/>
      <c r="F4" s="246"/>
      <c r="G4" s="24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T203"/>
  <sheetViews>
    <sheetView tabSelected="1" workbookViewId="0">
      <selection activeCell="F41" sqref="F4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5" max="25" width="0" hidden="1" customWidth="1"/>
  </cols>
  <sheetData>
    <row r="1" spans="1:46" ht="15.75" customHeight="1" x14ac:dyDescent="0.25">
      <c r="A1" s="248" t="s">
        <v>6</v>
      </c>
      <c r="B1" s="248"/>
      <c r="C1" s="248"/>
      <c r="D1" s="248"/>
      <c r="E1" s="248"/>
      <c r="F1" s="248"/>
      <c r="G1" s="248"/>
      <c r="Q1" t="s">
        <v>83</v>
      </c>
    </row>
    <row r="2" spans="1:46" ht="24.95" customHeight="1" x14ac:dyDescent="0.2">
      <c r="A2" s="145" t="s">
        <v>82</v>
      </c>
      <c r="B2" s="143"/>
      <c r="C2" s="249" t="s">
        <v>42</v>
      </c>
      <c r="D2" s="250"/>
      <c r="E2" s="250"/>
      <c r="F2" s="250"/>
      <c r="G2" s="251"/>
      <c r="Q2" t="s">
        <v>84</v>
      </c>
    </row>
    <row r="3" spans="1:46" ht="24.95" customHeight="1" x14ac:dyDescent="0.2">
      <c r="A3" s="146" t="s">
        <v>7</v>
      </c>
      <c r="B3" s="144"/>
      <c r="C3" s="252" t="s">
        <v>39</v>
      </c>
      <c r="D3" s="253"/>
      <c r="E3" s="253"/>
      <c r="F3" s="253"/>
      <c r="G3" s="254"/>
      <c r="Q3" t="s">
        <v>85</v>
      </c>
    </row>
    <row r="4" spans="1:46" ht="24.95" hidden="1" customHeight="1" x14ac:dyDescent="0.2">
      <c r="A4" s="146" t="s">
        <v>8</v>
      </c>
      <c r="B4" s="144"/>
      <c r="C4" s="252"/>
      <c r="D4" s="253"/>
      <c r="E4" s="253"/>
      <c r="F4" s="253"/>
      <c r="G4" s="254"/>
      <c r="Q4" t="s">
        <v>86</v>
      </c>
    </row>
    <row r="5" spans="1:46" hidden="1" x14ac:dyDescent="0.2">
      <c r="A5" s="147" t="s">
        <v>87</v>
      </c>
      <c r="B5" s="148"/>
      <c r="C5" s="149"/>
      <c r="D5" s="150"/>
      <c r="E5" s="150"/>
      <c r="F5" s="150"/>
      <c r="G5" s="151"/>
      <c r="Q5" t="s">
        <v>88</v>
      </c>
    </row>
    <row r="7" spans="1:46" x14ac:dyDescent="0.2">
      <c r="A7" s="156" t="s">
        <v>89</v>
      </c>
      <c r="B7" s="157" t="s">
        <v>90</v>
      </c>
      <c r="C7" s="157" t="s">
        <v>91</v>
      </c>
      <c r="D7" s="156" t="s">
        <v>92</v>
      </c>
      <c r="E7" s="156" t="s">
        <v>93</v>
      </c>
      <c r="F7" s="152" t="s">
        <v>94</v>
      </c>
      <c r="G7" s="171" t="s">
        <v>26</v>
      </c>
    </row>
    <row r="8" spans="1:46" x14ac:dyDescent="0.2">
      <c r="A8" s="172" t="s">
        <v>95</v>
      </c>
      <c r="B8" s="173" t="s">
        <v>48</v>
      </c>
      <c r="C8" s="174" t="s">
        <v>49</v>
      </c>
      <c r="D8" s="175"/>
      <c r="E8" s="176"/>
      <c r="F8" s="177"/>
      <c r="G8" s="177"/>
      <c r="Q8" t="s">
        <v>96</v>
      </c>
    </row>
    <row r="9" spans="1:46" outlineLevel="1" x14ac:dyDescent="0.2">
      <c r="A9" s="154">
        <v>1</v>
      </c>
      <c r="B9" s="158" t="s">
        <v>97</v>
      </c>
      <c r="C9" s="188" t="s">
        <v>49</v>
      </c>
      <c r="D9" s="160" t="s">
        <v>97</v>
      </c>
      <c r="E9" s="164"/>
      <c r="F9" s="169"/>
      <c r="G9" s="169"/>
      <c r="H9" s="153"/>
      <c r="I9" s="153"/>
      <c r="J9" s="153"/>
      <c r="K9" s="153"/>
      <c r="L9" s="153"/>
      <c r="M9" s="153"/>
      <c r="N9" s="153"/>
      <c r="O9" s="153"/>
      <c r="P9" s="153"/>
      <c r="Q9" s="153" t="s">
        <v>98</v>
      </c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</row>
    <row r="10" spans="1:46" outlineLevel="1" x14ac:dyDescent="0.2">
      <c r="A10" s="154"/>
      <c r="B10" s="158"/>
      <c r="C10" s="189" t="s">
        <v>99</v>
      </c>
      <c r="D10" s="161"/>
      <c r="E10" s="165"/>
      <c r="F10" s="169"/>
      <c r="G10" s="169"/>
      <c r="H10" s="153"/>
      <c r="I10" s="153"/>
      <c r="J10" s="153"/>
      <c r="K10" s="153"/>
      <c r="L10" s="153"/>
      <c r="M10" s="153"/>
      <c r="N10" s="153"/>
      <c r="O10" s="153"/>
      <c r="P10" s="153"/>
      <c r="Q10" s="153" t="s">
        <v>100</v>
      </c>
      <c r="R10" s="153">
        <v>0</v>
      </c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</row>
    <row r="11" spans="1:46" outlineLevel="1" x14ac:dyDescent="0.2">
      <c r="A11" s="154"/>
      <c r="B11" s="158"/>
      <c r="C11" s="189" t="s">
        <v>101</v>
      </c>
      <c r="D11" s="161"/>
      <c r="E11" s="165"/>
      <c r="F11" s="169"/>
      <c r="G11" s="169"/>
      <c r="H11" s="153"/>
      <c r="I11" s="153"/>
      <c r="J11" s="153"/>
      <c r="K11" s="153"/>
      <c r="L11" s="153"/>
      <c r="M11" s="153"/>
      <c r="N11" s="153"/>
      <c r="O11" s="153"/>
      <c r="P11" s="153"/>
      <c r="Q11" s="153" t="s">
        <v>100</v>
      </c>
      <c r="R11" s="153">
        <v>0</v>
      </c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</row>
    <row r="12" spans="1:46" outlineLevel="1" x14ac:dyDescent="0.2">
      <c r="A12" s="154"/>
      <c r="B12" s="158"/>
      <c r="C12" s="189" t="s">
        <v>102</v>
      </c>
      <c r="D12" s="161"/>
      <c r="E12" s="165"/>
      <c r="F12" s="169"/>
      <c r="G12" s="169"/>
      <c r="H12" s="153"/>
      <c r="I12" s="153"/>
      <c r="J12" s="153"/>
      <c r="K12" s="153"/>
      <c r="L12" s="153"/>
      <c r="M12" s="153"/>
      <c r="N12" s="153"/>
      <c r="O12" s="153"/>
      <c r="P12" s="153"/>
      <c r="Q12" s="153" t="s">
        <v>100</v>
      </c>
      <c r="R12" s="153">
        <v>0</v>
      </c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</row>
    <row r="13" spans="1:46" outlineLevel="1" x14ac:dyDescent="0.2">
      <c r="A13" s="154"/>
      <c r="B13" s="158"/>
      <c r="C13" s="189" t="s">
        <v>103</v>
      </c>
      <c r="D13" s="161"/>
      <c r="E13" s="165"/>
      <c r="F13" s="169"/>
      <c r="G13" s="169"/>
      <c r="H13" s="153"/>
      <c r="I13" s="153"/>
      <c r="J13" s="153"/>
      <c r="K13" s="153"/>
      <c r="L13" s="153"/>
      <c r="M13" s="153"/>
      <c r="N13" s="153"/>
      <c r="O13" s="153"/>
      <c r="P13" s="153"/>
      <c r="Q13" s="153" t="s">
        <v>100</v>
      </c>
      <c r="R13" s="153">
        <v>0</v>
      </c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</row>
    <row r="14" spans="1:46" outlineLevel="1" x14ac:dyDescent="0.2">
      <c r="A14" s="154"/>
      <c r="B14" s="158"/>
      <c r="C14" s="189" t="s">
        <v>104</v>
      </c>
      <c r="D14" s="161"/>
      <c r="E14" s="165"/>
      <c r="F14" s="169"/>
      <c r="G14" s="169"/>
      <c r="H14" s="153"/>
      <c r="I14" s="153"/>
      <c r="J14" s="153"/>
      <c r="K14" s="153"/>
      <c r="L14" s="153"/>
      <c r="M14" s="153"/>
      <c r="N14" s="153"/>
      <c r="O14" s="153"/>
      <c r="P14" s="153"/>
      <c r="Q14" s="153" t="s">
        <v>100</v>
      </c>
      <c r="R14" s="153">
        <v>0</v>
      </c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</row>
    <row r="15" spans="1:46" outlineLevel="1" x14ac:dyDescent="0.2">
      <c r="A15" s="154"/>
      <c r="B15" s="158"/>
      <c r="C15" s="189" t="s">
        <v>105</v>
      </c>
      <c r="D15" s="161"/>
      <c r="E15" s="165"/>
      <c r="F15" s="169"/>
      <c r="G15" s="169"/>
      <c r="H15" s="153"/>
      <c r="I15" s="153"/>
      <c r="J15" s="153"/>
      <c r="K15" s="153"/>
      <c r="L15" s="153"/>
      <c r="M15" s="153"/>
      <c r="N15" s="153"/>
      <c r="O15" s="153"/>
      <c r="P15" s="153"/>
      <c r="Q15" s="153" t="s">
        <v>100</v>
      </c>
      <c r="R15" s="153">
        <v>0</v>
      </c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</row>
    <row r="16" spans="1:46" outlineLevel="1" x14ac:dyDescent="0.2">
      <c r="A16" s="154"/>
      <c r="B16" s="158"/>
      <c r="C16" s="189" t="s">
        <v>106</v>
      </c>
      <c r="D16" s="161"/>
      <c r="E16" s="165"/>
      <c r="F16" s="169"/>
      <c r="G16" s="169"/>
      <c r="H16" s="153"/>
      <c r="I16" s="153"/>
      <c r="J16" s="153"/>
      <c r="K16" s="153"/>
      <c r="L16" s="153"/>
      <c r="M16" s="153"/>
      <c r="N16" s="153"/>
      <c r="O16" s="153"/>
      <c r="P16" s="153"/>
      <c r="Q16" s="153" t="s">
        <v>100</v>
      </c>
      <c r="R16" s="153">
        <v>0</v>
      </c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</row>
    <row r="17" spans="1:46" outlineLevel="1" x14ac:dyDescent="0.2">
      <c r="A17" s="154"/>
      <c r="B17" s="158"/>
      <c r="C17" s="189" t="s">
        <v>107</v>
      </c>
      <c r="D17" s="161"/>
      <c r="E17" s="165"/>
      <c r="F17" s="169"/>
      <c r="G17" s="169"/>
      <c r="H17" s="153"/>
      <c r="I17" s="153"/>
      <c r="J17" s="153"/>
      <c r="K17" s="153"/>
      <c r="L17" s="153"/>
      <c r="M17" s="153"/>
      <c r="N17" s="153"/>
      <c r="O17" s="153"/>
      <c r="P17" s="153"/>
      <c r="Q17" s="153" t="s">
        <v>100</v>
      </c>
      <c r="R17" s="153">
        <v>0</v>
      </c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</row>
    <row r="18" spans="1:46" outlineLevel="1" x14ac:dyDescent="0.2">
      <c r="A18" s="154"/>
      <c r="B18" s="158"/>
      <c r="C18" s="189" t="s">
        <v>108</v>
      </c>
      <c r="D18" s="161"/>
      <c r="E18" s="165"/>
      <c r="F18" s="169"/>
      <c r="G18" s="169"/>
      <c r="H18" s="153"/>
      <c r="I18" s="153"/>
      <c r="J18" s="153"/>
      <c r="K18" s="153"/>
      <c r="L18" s="153"/>
      <c r="M18" s="153"/>
      <c r="N18" s="153"/>
      <c r="O18" s="153"/>
      <c r="P18" s="153"/>
      <c r="Q18" s="153" t="s">
        <v>100</v>
      </c>
      <c r="R18" s="153">
        <v>0</v>
      </c>
      <c r="S18" s="153"/>
      <c r="T18" s="153"/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</row>
    <row r="19" spans="1:46" outlineLevel="1" x14ac:dyDescent="0.2">
      <c r="A19" s="154"/>
      <c r="B19" s="158"/>
      <c r="C19" s="189" t="s">
        <v>109</v>
      </c>
      <c r="D19" s="161"/>
      <c r="E19" s="165"/>
      <c r="F19" s="169"/>
      <c r="G19" s="169"/>
      <c r="H19" s="153"/>
      <c r="I19" s="153"/>
      <c r="J19" s="153"/>
      <c r="K19" s="153"/>
      <c r="L19" s="153"/>
      <c r="M19" s="153"/>
      <c r="N19" s="153"/>
      <c r="O19" s="153"/>
      <c r="P19" s="153"/>
      <c r="Q19" s="153" t="s">
        <v>100</v>
      </c>
      <c r="R19" s="153">
        <v>0</v>
      </c>
      <c r="S19" s="153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</row>
    <row r="20" spans="1:46" outlineLevel="1" x14ac:dyDescent="0.2">
      <c r="A20" s="154"/>
      <c r="B20" s="158"/>
      <c r="C20" s="189" t="s">
        <v>110</v>
      </c>
      <c r="D20" s="161"/>
      <c r="E20" s="165"/>
      <c r="F20" s="169"/>
      <c r="G20" s="169"/>
      <c r="H20" s="153"/>
      <c r="I20" s="153"/>
      <c r="J20" s="153"/>
      <c r="K20" s="153"/>
      <c r="L20" s="153"/>
      <c r="M20" s="153"/>
      <c r="N20" s="153"/>
      <c r="O20" s="153"/>
      <c r="P20" s="153"/>
      <c r="Q20" s="153" t="s">
        <v>100</v>
      </c>
      <c r="R20" s="153">
        <v>0</v>
      </c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</row>
    <row r="21" spans="1:46" outlineLevel="1" x14ac:dyDescent="0.2">
      <c r="A21" s="154"/>
      <c r="B21" s="158"/>
      <c r="C21" s="189" t="s">
        <v>111</v>
      </c>
      <c r="D21" s="161"/>
      <c r="E21" s="165"/>
      <c r="F21" s="169"/>
      <c r="G21" s="169"/>
      <c r="H21" s="153"/>
      <c r="I21" s="153"/>
      <c r="J21" s="153"/>
      <c r="K21" s="153"/>
      <c r="L21" s="153"/>
      <c r="M21" s="153"/>
      <c r="N21" s="153"/>
      <c r="O21" s="153"/>
      <c r="P21" s="153"/>
      <c r="Q21" s="153" t="s">
        <v>100</v>
      </c>
      <c r="R21" s="153">
        <v>0</v>
      </c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</row>
    <row r="22" spans="1:46" outlineLevel="1" x14ac:dyDescent="0.2">
      <c r="A22" s="154"/>
      <c r="B22" s="158"/>
      <c r="C22" s="189" t="s">
        <v>112</v>
      </c>
      <c r="D22" s="161"/>
      <c r="E22" s="165"/>
      <c r="F22" s="169"/>
      <c r="G22" s="169"/>
      <c r="H22" s="153"/>
      <c r="I22" s="153"/>
      <c r="J22" s="153"/>
      <c r="K22" s="153"/>
      <c r="L22" s="153"/>
      <c r="M22" s="153"/>
      <c r="N22" s="153"/>
      <c r="O22" s="153"/>
      <c r="P22" s="153"/>
      <c r="Q22" s="153" t="s">
        <v>100</v>
      </c>
      <c r="R22" s="153">
        <v>0</v>
      </c>
      <c r="S22" s="153"/>
      <c r="T22" s="153"/>
      <c r="U22" s="153"/>
      <c r="V22" s="153"/>
      <c r="W22" s="153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</row>
    <row r="23" spans="1:46" outlineLevel="1" x14ac:dyDescent="0.2">
      <c r="A23" s="154"/>
      <c r="B23" s="158"/>
      <c r="C23" s="189" t="s">
        <v>113</v>
      </c>
      <c r="D23" s="161"/>
      <c r="E23" s="165"/>
      <c r="F23" s="169"/>
      <c r="G23" s="169"/>
      <c r="H23" s="153"/>
      <c r="I23" s="153"/>
      <c r="J23" s="153"/>
      <c r="K23" s="153"/>
      <c r="L23" s="153"/>
      <c r="M23" s="153"/>
      <c r="N23" s="153"/>
      <c r="O23" s="153"/>
      <c r="P23" s="153"/>
      <c r="Q23" s="153" t="s">
        <v>100</v>
      </c>
      <c r="R23" s="153">
        <v>0</v>
      </c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</row>
    <row r="24" spans="1:46" outlineLevel="1" x14ac:dyDescent="0.2">
      <c r="A24" s="154"/>
      <c r="B24" s="158"/>
      <c r="C24" s="189" t="s">
        <v>114</v>
      </c>
      <c r="D24" s="161"/>
      <c r="E24" s="165"/>
      <c r="F24" s="169"/>
      <c r="G24" s="169"/>
      <c r="H24" s="153"/>
      <c r="I24" s="153"/>
      <c r="J24" s="153"/>
      <c r="K24" s="153"/>
      <c r="L24" s="153"/>
      <c r="M24" s="153"/>
      <c r="N24" s="153"/>
      <c r="O24" s="153"/>
      <c r="P24" s="153"/>
      <c r="Q24" s="153" t="s">
        <v>100</v>
      </c>
      <c r="R24" s="153">
        <v>0</v>
      </c>
      <c r="S24" s="153"/>
      <c r="T24" s="153"/>
      <c r="U24" s="153"/>
      <c r="V24" s="153"/>
      <c r="W24" s="153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</row>
    <row r="25" spans="1:46" outlineLevel="1" x14ac:dyDescent="0.2">
      <c r="A25" s="154"/>
      <c r="B25" s="158"/>
      <c r="C25" s="189" t="s">
        <v>115</v>
      </c>
      <c r="D25" s="161"/>
      <c r="E25" s="165"/>
      <c r="F25" s="169"/>
      <c r="G25" s="169"/>
      <c r="H25" s="153"/>
      <c r="I25" s="153"/>
      <c r="J25" s="153"/>
      <c r="K25" s="153"/>
      <c r="L25" s="153"/>
      <c r="M25" s="153"/>
      <c r="N25" s="153"/>
      <c r="O25" s="153"/>
      <c r="P25" s="153"/>
      <c r="Q25" s="153" t="s">
        <v>100</v>
      </c>
      <c r="R25" s="153">
        <v>0</v>
      </c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</row>
    <row r="26" spans="1:46" outlineLevel="1" x14ac:dyDescent="0.2">
      <c r="A26" s="154"/>
      <c r="B26" s="158"/>
      <c r="C26" s="189" t="s">
        <v>116</v>
      </c>
      <c r="D26" s="161"/>
      <c r="E26" s="165"/>
      <c r="F26" s="169"/>
      <c r="G26" s="169"/>
      <c r="H26" s="153"/>
      <c r="I26" s="153"/>
      <c r="J26" s="153"/>
      <c r="K26" s="153"/>
      <c r="L26" s="153"/>
      <c r="M26" s="153"/>
      <c r="N26" s="153"/>
      <c r="O26" s="153"/>
      <c r="P26" s="153"/>
      <c r="Q26" s="153" t="s">
        <v>100</v>
      </c>
      <c r="R26" s="153">
        <v>0</v>
      </c>
      <c r="S26" s="153"/>
      <c r="T26" s="153"/>
      <c r="U26" s="153"/>
      <c r="V26" s="153"/>
      <c r="W26" s="153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</row>
    <row r="27" spans="1:46" outlineLevel="1" x14ac:dyDescent="0.2">
      <c r="A27" s="154"/>
      <c r="B27" s="158"/>
      <c r="C27" s="189" t="s">
        <v>117</v>
      </c>
      <c r="D27" s="161"/>
      <c r="E27" s="165"/>
      <c r="F27" s="169"/>
      <c r="G27" s="169"/>
      <c r="H27" s="153"/>
      <c r="I27" s="153"/>
      <c r="J27" s="153"/>
      <c r="K27" s="153"/>
      <c r="L27" s="153"/>
      <c r="M27" s="153"/>
      <c r="N27" s="153"/>
      <c r="O27" s="153"/>
      <c r="P27" s="153"/>
      <c r="Q27" s="153" t="s">
        <v>100</v>
      </c>
      <c r="R27" s="153">
        <v>0</v>
      </c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</row>
    <row r="28" spans="1:46" outlineLevel="1" x14ac:dyDescent="0.2">
      <c r="A28" s="154"/>
      <c r="B28" s="158"/>
      <c r="C28" s="189" t="s">
        <v>118</v>
      </c>
      <c r="D28" s="161"/>
      <c r="E28" s="165"/>
      <c r="F28" s="169"/>
      <c r="G28" s="169"/>
      <c r="H28" s="153"/>
      <c r="I28" s="153"/>
      <c r="J28" s="153"/>
      <c r="K28" s="153"/>
      <c r="L28" s="153"/>
      <c r="M28" s="153"/>
      <c r="N28" s="153"/>
      <c r="O28" s="153"/>
      <c r="P28" s="153"/>
      <c r="Q28" s="153" t="s">
        <v>100</v>
      </c>
      <c r="R28" s="153">
        <v>0</v>
      </c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</row>
    <row r="29" spans="1:46" outlineLevel="1" x14ac:dyDescent="0.2">
      <c r="A29" s="154"/>
      <c r="B29" s="158"/>
      <c r="C29" s="189" t="s">
        <v>119</v>
      </c>
      <c r="D29" s="161"/>
      <c r="E29" s="165"/>
      <c r="F29" s="169"/>
      <c r="G29" s="169"/>
      <c r="H29" s="153"/>
      <c r="I29" s="153"/>
      <c r="J29" s="153"/>
      <c r="K29" s="153"/>
      <c r="L29" s="153"/>
      <c r="M29" s="153"/>
      <c r="N29" s="153"/>
      <c r="O29" s="153"/>
      <c r="P29" s="153"/>
      <c r="Q29" s="153" t="s">
        <v>100</v>
      </c>
      <c r="R29" s="153">
        <v>0</v>
      </c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</row>
    <row r="30" spans="1:46" outlineLevel="1" x14ac:dyDescent="0.2">
      <c r="A30" s="154"/>
      <c r="B30" s="158"/>
      <c r="C30" s="189" t="s">
        <v>120</v>
      </c>
      <c r="D30" s="161"/>
      <c r="E30" s="165"/>
      <c r="F30" s="169"/>
      <c r="G30" s="169"/>
      <c r="H30" s="153"/>
      <c r="I30" s="153"/>
      <c r="J30" s="153"/>
      <c r="K30" s="153"/>
      <c r="L30" s="153"/>
      <c r="M30" s="153"/>
      <c r="N30" s="153"/>
      <c r="O30" s="153"/>
      <c r="P30" s="153"/>
      <c r="Q30" s="153" t="s">
        <v>100</v>
      </c>
      <c r="R30" s="153">
        <v>0</v>
      </c>
      <c r="S30" s="153"/>
      <c r="T30" s="153"/>
      <c r="U30" s="153"/>
      <c r="V30" s="153"/>
      <c r="W30" s="153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</row>
    <row r="31" spans="1:46" outlineLevel="1" x14ac:dyDescent="0.2">
      <c r="A31" s="154"/>
      <c r="B31" s="158"/>
      <c r="C31" s="189" t="s">
        <v>121</v>
      </c>
      <c r="D31" s="161"/>
      <c r="E31" s="165"/>
      <c r="F31" s="169"/>
      <c r="G31" s="169"/>
      <c r="H31" s="153"/>
      <c r="I31" s="153"/>
      <c r="J31" s="153"/>
      <c r="K31" s="153"/>
      <c r="L31" s="153"/>
      <c r="M31" s="153"/>
      <c r="N31" s="153"/>
      <c r="O31" s="153"/>
      <c r="P31" s="153"/>
      <c r="Q31" s="153" t="s">
        <v>100</v>
      </c>
      <c r="R31" s="153">
        <v>0</v>
      </c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</row>
    <row r="32" spans="1:46" outlineLevel="1" x14ac:dyDescent="0.2">
      <c r="A32" s="154"/>
      <c r="B32" s="158"/>
      <c r="C32" s="189" t="s">
        <v>122</v>
      </c>
      <c r="D32" s="161"/>
      <c r="E32" s="165"/>
      <c r="F32" s="169"/>
      <c r="G32" s="169"/>
      <c r="H32" s="153"/>
      <c r="I32" s="153"/>
      <c r="J32" s="153"/>
      <c r="K32" s="153"/>
      <c r="L32" s="153"/>
      <c r="M32" s="153"/>
      <c r="N32" s="153"/>
      <c r="O32" s="153"/>
      <c r="P32" s="153"/>
      <c r="Q32" s="153" t="s">
        <v>100</v>
      </c>
      <c r="R32" s="153">
        <v>0</v>
      </c>
      <c r="S32" s="153"/>
      <c r="T32" s="153"/>
      <c r="U32" s="153"/>
      <c r="V32" s="153"/>
      <c r="W32" s="153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</row>
    <row r="33" spans="1:46" outlineLevel="1" x14ac:dyDescent="0.2">
      <c r="A33" s="154"/>
      <c r="B33" s="158"/>
      <c r="C33" s="189" t="s">
        <v>123</v>
      </c>
      <c r="D33" s="161"/>
      <c r="E33" s="165"/>
      <c r="F33" s="169"/>
      <c r="G33" s="169"/>
      <c r="H33" s="153"/>
      <c r="I33" s="153"/>
      <c r="J33" s="153"/>
      <c r="K33" s="153"/>
      <c r="L33" s="153"/>
      <c r="M33" s="153"/>
      <c r="N33" s="153"/>
      <c r="O33" s="153"/>
      <c r="P33" s="153"/>
      <c r="Q33" s="153" t="s">
        <v>100</v>
      </c>
      <c r="R33" s="153">
        <v>0</v>
      </c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</row>
    <row r="34" spans="1:46" outlineLevel="1" x14ac:dyDescent="0.2">
      <c r="A34" s="154"/>
      <c r="B34" s="158"/>
      <c r="C34" s="189" t="s">
        <v>124</v>
      </c>
      <c r="D34" s="161"/>
      <c r="E34" s="165"/>
      <c r="F34" s="169"/>
      <c r="G34" s="169"/>
      <c r="H34" s="153"/>
      <c r="I34" s="153"/>
      <c r="J34" s="153"/>
      <c r="K34" s="153"/>
      <c r="L34" s="153"/>
      <c r="M34" s="153"/>
      <c r="N34" s="153"/>
      <c r="O34" s="153"/>
      <c r="P34" s="153"/>
      <c r="Q34" s="153" t="s">
        <v>100</v>
      </c>
      <c r="R34" s="153">
        <v>0</v>
      </c>
      <c r="S34" s="153"/>
      <c r="T34" s="153"/>
      <c r="U34" s="153"/>
      <c r="V34" s="153"/>
      <c r="W34" s="153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</row>
    <row r="35" spans="1:46" outlineLevel="1" x14ac:dyDescent="0.2">
      <c r="A35" s="154"/>
      <c r="B35" s="158"/>
      <c r="C35" s="189" t="s">
        <v>125</v>
      </c>
      <c r="D35" s="161"/>
      <c r="E35" s="165"/>
      <c r="F35" s="169"/>
      <c r="G35" s="169"/>
      <c r="H35" s="153"/>
      <c r="I35" s="153"/>
      <c r="J35" s="153"/>
      <c r="K35" s="153"/>
      <c r="L35" s="153"/>
      <c r="M35" s="153"/>
      <c r="N35" s="153"/>
      <c r="O35" s="153"/>
      <c r="P35" s="153"/>
      <c r="Q35" s="153" t="s">
        <v>100</v>
      </c>
      <c r="R35" s="153">
        <v>0</v>
      </c>
      <c r="S35" s="153"/>
      <c r="T35" s="153"/>
      <c r="U35" s="153"/>
      <c r="V35" s="153"/>
      <c r="W35" s="153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</row>
    <row r="36" spans="1:46" outlineLevel="1" x14ac:dyDescent="0.2">
      <c r="A36" s="154"/>
      <c r="B36" s="158"/>
      <c r="C36" s="189" t="s">
        <v>126</v>
      </c>
      <c r="D36" s="161"/>
      <c r="E36" s="165"/>
      <c r="F36" s="169"/>
      <c r="G36" s="169"/>
      <c r="H36" s="153"/>
      <c r="I36" s="153"/>
      <c r="J36" s="153"/>
      <c r="K36" s="153"/>
      <c r="L36" s="153"/>
      <c r="M36" s="153"/>
      <c r="N36" s="153"/>
      <c r="O36" s="153"/>
      <c r="P36" s="153"/>
      <c r="Q36" s="153" t="s">
        <v>100</v>
      </c>
      <c r="R36" s="153">
        <v>0</v>
      </c>
      <c r="S36" s="153"/>
      <c r="T36" s="153"/>
      <c r="U36" s="153"/>
      <c r="V36" s="153"/>
      <c r="W36" s="153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</row>
    <row r="37" spans="1:46" outlineLevel="1" x14ac:dyDescent="0.2">
      <c r="A37" s="154"/>
      <c r="B37" s="158"/>
      <c r="C37" s="189" t="s">
        <v>295</v>
      </c>
      <c r="D37" s="161"/>
      <c r="E37" s="165"/>
      <c r="F37" s="169"/>
      <c r="G37" s="169"/>
      <c r="H37" s="153"/>
      <c r="I37" s="153"/>
      <c r="J37" s="153"/>
      <c r="K37" s="153"/>
      <c r="L37" s="153"/>
      <c r="M37" s="153"/>
      <c r="N37" s="153"/>
      <c r="O37" s="153"/>
      <c r="P37" s="153"/>
      <c r="Q37" s="153" t="s">
        <v>100</v>
      </c>
      <c r="R37" s="153">
        <v>0</v>
      </c>
      <c r="S37" s="153"/>
      <c r="T37" s="153"/>
      <c r="U37" s="153"/>
      <c r="V37" s="153"/>
      <c r="W37" s="153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</row>
    <row r="38" spans="1:46" outlineLevel="1" x14ac:dyDescent="0.2">
      <c r="A38" s="154"/>
      <c r="B38" s="158"/>
      <c r="C38" s="189" t="s">
        <v>127</v>
      </c>
      <c r="D38" s="161"/>
      <c r="E38" s="165"/>
      <c r="F38" s="169"/>
      <c r="G38" s="169"/>
      <c r="H38" s="153"/>
      <c r="I38" s="153"/>
      <c r="J38" s="153"/>
      <c r="K38" s="153"/>
      <c r="L38" s="153"/>
      <c r="M38" s="153"/>
      <c r="N38" s="153"/>
      <c r="O38" s="153"/>
      <c r="P38" s="153"/>
      <c r="Q38" s="153" t="s">
        <v>100</v>
      </c>
      <c r="R38" s="153">
        <v>0</v>
      </c>
      <c r="S38" s="153"/>
      <c r="T38" s="153"/>
      <c r="U38" s="153"/>
      <c r="V38" s="153"/>
      <c r="W38" s="153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</row>
    <row r="39" spans="1:46" outlineLevel="1" x14ac:dyDescent="0.2">
      <c r="A39" s="154"/>
      <c r="B39" s="158"/>
      <c r="C39" s="189" t="s">
        <v>128</v>
      </c>
      <c r="D39" s="161"/>
      <c r="E39" s="165"/>
      <c r="F39" s="169"/>
      <c r="G39" s="169"/>
      <c r="H39" s="153"/>
      <c r="I39" s="153"/>
      <c r="J39" s="153"/>
      <c r="K39" s="153"/>
      <c r="L39" s="153"/>
      <c r="M39" s="153"/>
      <c r="N39" s="153"/>
      <c r="O39" s="153"/>
      <c r="P39" s="153"/>
      <c r="Q39" s="153" t="s">
        <v>100</v>
      </c>
      <c r="R39" s="153">
        <v>0</v>
      </c>
      <c r="S39" s="153"/>
      <c r="T39" s="153"/>
      <c r="U39" s="153"/>
      <c r="V39" s="153"/>
      <c r="W39" s="153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</row>
    <row r="40" spans="1:46" x14ac:dyDescent="0.2">
      <c r="A40" s="155" t="s">
        <v>95</v>
      </c>
      <c r="B40" s="159" t="s">
        <v>50</v>
      </c>
      <c r="C40" s="190" t="s">
        <v>51</v>
      </c>
      <c r="D40" s="162"/>
      <c r="E40" s="166"/>
      <c r="F40" s="170"/>
      <c r="G40" s="170">
        <f>SUMIF(Q41:Q46,"&lt;&gt;NOR",G41:G46)</f>
        <v>0</v>
      </c>
      <c r="Q40" t="s">
        <v>96</v>
      </c>
    </row>
    <row r="41" spans="1:46" ht="22.5" outlineLevel="1" x14ac:dyDescent="0.2">
      <c r="A41" s="154">
        <v>2</v>
      </c>
      <c r="B41" s="158" t="s">
        <v>129</v>
      </c>
      <c r="C41" s="188" t="s">
        <v>292</v>
      </c>
      <c r="D41" s="160" t="s">
        <v>130</v>
      </c>
      <c r="E41" s="164">
        <v>1</v>
      </c>
      <c r="F41" s="168"/>
      <c r="G41" s="169">
        <f>ROUND(E41*F41,2)</f>
        <v>0</v>
      </c>
      <c r="H41" s="153"/>
      <c r="I41" s="153"/>
      <c r="J41" s="153"/>
      <c r="K41" s="153"/>
      <c r="L41" s="153"/>
      <c r="M41" s="153"/>
      <c r="N41" s="153"/>
      <c r="O41" s="153"/>
      <c r="P41" s="153"/>
      <c r="Q41" s="153" t="s">
        <v>98</v>
      </c>
      <c r="R41" s="153"/>
      <c r="S41" s="153"/>
      <c r="T41" s="153"/>
      <c r="U41" s="153"/>
      <c r="V41" s="153"/>
      <c r="W41" s="153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</row>
    <row r="42" spans="1:46" ht="22.5" outlineLevel="1" x14ac:dyDescent="0.2">
      <c r="A42" s="154">
        <v>3</v>
      </c>
      <c r="B42" s="158" t="s">
        <v>131</v>
      </c>
      <c r="C42" s="188" t="s">
        <v>293</v>
      </c>
      <c r="D42" s="160" t="s">
        <v>130</v>
      </c>
      <c r="E42" s="164">
        <v>1</v>
      </c>
      <c r="F42" s="168"/>
      <c r="G42" s="169">
        <f>ROUND(E42*F42,2)</f>
        <v>0</v>
      </c>
      <c r="H42" s="153"/>
      <c r="I42" s="153"/>
      <c r="J42" s="153"/>
      <c r="K42" s="153"/>
      <c r="L42" s="153"/>
      <c r="M42" s="153"/>
      <c r="N42" s="153"/>
      <c r="O42" s="153"/>
      <c r="P42" s="153"/>
      <c r="Q42" s="153" t="s">
        <v>98</v>
      </c>
      <c r="R42" s="153"/>
      <c r="S42" s="153"/>
      <c r="T42" s="153"/>
      <c r="U42" s="153"/>
      <c r="V42" s="153"/>
      <c r="W42" s="153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</row>
    <row r="43" spans="1:46" ht="22.5" outlineLevel="1" x14ac:dyDescent="0.2">
      <c r="A43" s="154">
        <v>4</v>
      </c>
      <c r="B43" s="158" t="s">
        <v>132</v>
      </c>
      <c r="C43" s="188" t="s">
        <v>294</v>
      </c>
      <c r="D43" s="160" t="s">
        <v>130</v>
      </c>
      <c r="E43" s="164">
        <v>1</v>
      </c>
      <c r="F43" s="168"/>
      <c r="G43" s="169">
        <f>ROUND(E43*F43,2)</f>
        <v>0</v>
      </c>
      <c r="H43" s="153"/>
      <c r="I43" s="153"/>
      <c r="J43" s="153"/>
      <c r="K43" s="153"/>
      <c r="L43" s="153"/>
      <c r="M43" s="153"/>
      <c r="N43" s="153"/>
      <c r="O43" s="153"/>
      <c r="P43" s="153"/>
      <c r="Q43" s="153" t="s">
        <v>98</v>
      </c>
      <c r="R43" s="153"/>
      <c r="S43" s="153"/>
      <c r="T43" s="153"/>
      <c r="U43" s="153"/>
      <c r="V43" s="153"/>
      <c r="W43" s="153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</row>
    <row r="44" spans="1:46" ht="22.5" outlineLevel="1" x14ac:dyDescent="0.2">
      <c r="A44" s="154">
        <v>5</v>
      </c>
      <c r="B44" s="158" t="s">
        <v>133</v>
      </c>
      <c r="C44" s="188" t="s">
        <v>134</v>
      </c>
      <c r="D44" s="160" t="s">
        <v>135</v>
      </c>
      <c r="E44" s="164">
        <v>62.4</v>
      </c>
      <c r="F44" s="168"/>
      <c r="G44" s="169">
        <f>ROUND(E44*F44,2)</f>
        <v>0</v>
      </c>
      <c r="H44" s="153"/>
      <c r="I44" s="153"/>
      <c r="J44" s="153"/>
      <c r="K44" s="153"/>
      <c r="L44" s="153"/>
      <c r="M44" s="153"/>
      <c r="N44" s="153"/>
      <c r="O44" s="153"/>
      <c r="P44" s="153"/>
      <c r="Q44" s="153" t="s">
        <v>98</v>
      </c>
      <c r="R44" s="153"/>
      <c r="S44" s="153"/>
      <c r="T44" s="153"/>
      <c r="U44" s="153"/>
      <c r="V44" s="153"/>
      <c r="W44" s="153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</row>
    <row r="45" spans="1:46" outlineLevel="1" x14ac:dyDescent="0.2">
      <c r="A45" s="154"/>
      <c r="B45" s="158"/>
      <c r="C45" s="189" t="s">
        <v>136</v>
      </c>
      <c r="D45" s="161"/>
      <c r="E45" s="165">
        <v>40.28</v>
      </c>
      <c r="F45" s="169"/>
      <c r="G45" s="169"/>
      <c r="H45" s="153"/>
      <c r="I45" s="153"/>
      <c r="J45" s="153"/>
      <c r="K45" s="153"/>
      <c r="L45" s="153"/>
      <c r="M45" s="153"/>
      <c r="N45" s="153"/>
      <c r="O45" s="153"/>
      <c r="P45" s="153"/>
      <c r="Q45" s="153" t="s">
        <v>100</v>
      </c>
      <c r="R45" s="153">
        <v>0</v>
      </c>
      <c r="S45" s="153"/>
      <c r="T45" s="153"/>
      <c r="U45" s="153"/>
      <c r="V45" s="153"/>
      <c r="W45" s="153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</row>
    <row r="46" spans="1:46" outlineLevel="1" x14ac:dyDescent="0.2">
      <c r="A46" s="154"/>
      <c r="B46" s="158"/>
      <c r="C46" s="189" t="s">
        <v>137</v>
      </c>
      <c r="D46" s="161"/>
      <c r="E46" s="165">
        <v>22.12</v>
      </c>
      <c r="F46" s="169"/>
      <c r="G46" s="169"/>
      <c r="H46" s="153"/>
      <c r="I46" s="153"/>
      <c r="J46" s="153"/>
      <c r="K46" s="153"/>
      <c r="L46" s="153"/>
      <c r="M46" s="153"/>
      <c r="N46" s="153"/>
      <c r="O46" s="153"/>
      <c r="P46" s="153"/>
      <c r="Q46" s="153" t="s">
        <v>100</v>
      </c>
      <c r="R46" s="153">
        <v>0</v>
      </c>
      <c r="S46" s="153"/>
      <c r="T46" s="153"/>
      <c r="U46" s="153"/>
      <c r="V46" s="153"/>
      <c r="W46" s="153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</row>
    <row r="47" spans="1:46" x14ac:dyDescent="0.2">
      <c r="A47" s="155" t="s">
        <v>95</v>
      </c>
      <c r="B47" s="159" t="s">
        <v>52</v>
      </c>
      <c r="C47" s="190" t="s">
        <v>53</v>
      </c>
      <c r="D47" s="162"/>
      <c r="E47" s="166"/>
      <c r="F47" s="170"/>
      <c r="G47" s="170">
        <f>SUMIF(Q48:Q58,"&lt;&gt;NOR",G48:G58)</f>
        <v>0</v>
      </c>
      <c r="Q47" t="s">
        <v>96</v>
      </c>
    </row>
    <row r="48" spans="1:46" ht="22.5" outlineLevel="1" x14ac:dyDescent="0.2">
      <c r="A48" s="154">
        <v>6</v>
      </c>
      <c r="B48" s="158" t="s">
        <v>138</v>
      </c>
      <c r="C48" s="188" t="s">
        <v>139</v>
      </c>
      <c r="D48" s="160" t="s">
        <v>135</v>
      </c>
      <c r="E48" s="164">
        <v>52.011000000000003</v>
      </c>
      <c r="F48" s="168"/>
      <c r="G48" s="169">
        <f>ROUND(E48*F48,2)</f>
        <v>0</v>
      </c>
      <c r="H48" s="153"/>
      <c r="I48" s="153"/>
      <c r="J48" s="153"/>
      <c r="K48" s="153"/>
      <c r="L48" s="153"/>
      <c r="M48" s="153"/>
      <c r="N48" s="153"/>
      <c r="O48" s="153"/>
      <c r="P48" s="153"/>
      <c r="Q48" s="153" t="s">
        <v>98</v>
      </c>
      <c r="R48" s="153"/>
      <c r="S48" s="153"/>
      <c r="T48" s="153"/>
      <c r="U48" s="153"/>
      <c r="V48" s="153"/>
      <c r="W48" s="153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</row>
    <row r="49" spans="1:46" outlineLevel="1" x14ac:dyDescent="0.2">
      <c r="A49" s="154"/>
      <c r="B49" s="158"/>
      <c r="C49" s="189" t="s">
        <v>140</v>
      </c>
      <c r="D49" s="161"/>
      <c r="E49" s="165"/>
      <c r="F49" s="169"/>
      <c r="G49" s="169"/>
      <c r="H49" s="153"/>
      <c r="I49" s="153"/>
      <c r="J49" s="153"/>
      <c r="K49" s="153"/>
      <c r="L49" s="153"/>
      <c r="M49" s="153"/>
      <c r="N49" s="153"/>
      <c r="O49" s="153"/>
      <c r="P49" s="153"/>
      <c r="Q49" s="153" t="s">
        <v>100</v>
      </c>
      <c r="R49" s="153">
        <v>0</v>
      </c>
      <c r="S49" s="153"/>
      <c r="T49" s="153"/>
      <c r="U49" s="153"/>
      <c r="V49" s="153"/>
      <c r="W49" s="153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</row>
    <row r="50" spans="1:46" outlineLevel="1" x14ac:dyDescent="0.2">
      <c r="A50" s="154"/>
      <c r="B50" s="158"/>
      <c r="C50" s="189" t="s">
        <v>141</v>
      </c>
      <c r="D50" s="161"/>
      <c r="E50" s="165"/>
      <c r="F50" s="169"/>
      <c r="G50" s="169"/>
      <c r="H50" s="153"/>
      <c r="I50" s="153"/>
      <c r="J50" s="153"/>
      <c r="K50" s="153"/>
      <c r="L50" s="153"/>
      <c r="M50" s="153"/>
      <c r="N50" s="153"/>
      <c r="O50" s="153"/>
      <c r="P50" s="153"/>
      <c r="Q50" s="153" t="s">
        <v>100</v>
      </c>
      <c r="R50" s="153">
        <v>0</v>
      </c>
      <c r="S50" s="153"/>
      <c r="T50" s="153"/>
      <c r="U50" s="153"/>
      <c r="V50" s="153"/>
      <c r="W50" s="153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</row>
    <row r="51" spans="1:46" outlineLevel="1" x14ac:dyDescent="0.2">
      <c r="A51" s="154"/>
      <c r="B51" s="158"/>
      <c r="C51" s="189" t="s">
        <v>142</v>
      </c>
      <c r="D51" s="161"/>
      <c r="E51" s="165">
        <v>16.236000000000001</v>
      </c>
      <c r="F51" s="169"/>
      <c r="G51" s="169"/>
      <c r="H51" s="153"/>
      <c r="I51" s="153"/>
      <c r="J51" s="153"/>
      <c r="K51" s="153"/>
      <c r="L51" s="153"/>
      <c r="M51" s="153"/>
      <c r="N51" s="153"/>
      <c r="O51" s="153"/>
      <c r="P51" s="153"/>
      <c r="Q51" s="153" t="s">
        <v>100</v>
      </c>
      <c r="R51" s="153">
        <v>0</v>
      </c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</row>
    <row r="52" spans="1:46" outlineLevel="1" x14ac:dyDescent="0.2">
      <c r="A52" s="154"/>
      <c r="B52" s="158"/>
      <c r="C52" s="191" t="s">
        <v>143</v>
      </c>
      <c r="D52" s="163"/>
      <c r="E52" s="167">
        <v>16.236000000000001</v>
      </c>
      <c r="F52" s="169"/>
      <c r="G52" s="169"/>
      <c r="H52" s="153"/>
      <c r="I52" s="153"/>
      <c r="J52" s="153"/>
      <c r="K52" s="153"/>
      <c r="L52" s="153"/>
      <c r="M52" s="153"/>
      <c r="N52" s="153"/>
      <c r="O52" s="153"/>
      <c r="P52" s="153"/>
      <c r="Q52" s="153" t="s">
        <v>100</v>
      </c>
      <c r="R52" s="153">
        <v>1</v>
      </c>
      <c r="S52" s="153"/>
      <c r="T52" s="153"/>
      <c r="U52" s="153"/>
      <c r="V52" s="153"/>
      <c r="W52" s="153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</row>
    <row r="53" spans="1:46" outlineLevel="1" x14ac:dyDescent="0.2">
      <c r="A53" s="154"/>
      <c r="B53" s="158"/>
      <c r="C53" s="189" t="s">
        <v>144</v>
      </c>
      <c r="D53" s="161"/>
      <c r="E53" s="165">
        <v>35.774999999999999</v>
      </c>
      <c r="F53" s="169"/>
      <c r="G53" s="169"/>
      <c r="H53" s="153"/>
      <c r="I53" s="153"/>
      <c r="J53" s="153"/>
      <c r="K53" s="153"/>
      <c r="L53" s="153"/>
      <c r="M53" s="153"/>
      <c r="N53" s="153"/>
      <c r="O53" s="153"/>
      <c r="P53" s="153"/>
      <c r="Q53" s="153" t="s">
        <v>100</v>
      </c>
      <c r="R53" s="153">
        <v>0</v>
      </c>
      <c r="S53" s="153"/>
      <c r="T53" s="153"/>
      <c r="U53" s="153"/>
      <c r="V53" s="153"/>
      <c r="W53" s="153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</row>
    <row r="54" spans="1:46" outlineLevel="1" x14ac:dyDescent="0.2">
      <c r="A54" s="154"/>
      <c r="B54" s="158"/>
      <c r="C54" s="191" t="s">
        <v>143</v>
      </c>
      <c r="D54" s="163"/>
      <c r="E54" s="167">
        <v>35.774999999999999</v>
      </c>
      <c r="F54" s="169"/>
      <c r="G54" s="169"/>
      <c r="H54" s="153"/>
      <c r="I54" s="153"/>
      <c r="J54" s="153"/>
      <c r="K54" s="153"/>
      <c r="L54" s="153"/>
      <c r="M54" s="153"/>
      <c r="N54" s="153"/>
      <c r="O54" s="153"/>
      <c r="P54" s="153"/>
      <c r="Q54" s="153" t="s">
        <v>100</v>
      </c>
      <c r="R54" s="153">
        <v>1</v>
      </c>
      <c r="S54" s="153"/>
      <c r="T54" s="153"/>
      <c r="U54" s="153"/>
      <c r="V54" s="153"/>
      <c r="W54" s="153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</row>
    <row r="55" spans="1:46" ht="22.5" outlineLevel="1" x14ac:dyDescent="0.2">
      <c r="A55" s="154">
        <v>7</v>
      </c>
      <c r="B55" s="158" t="s">
        <v>145</v>
      </c>
      <c r="C55" s="188" t="s">
        <v>146</v>
      </c>
      <c r="D55" s="160" t="s">
        <v>135</v>
      </c>
      <c r="E55" s="164">
        <v>13.58</v>
      </c>
      <c r="F55" s="168"/>
      <c r="G55" s="169">
        <f>ROUND(E55*F55,2)</f>
        <v>0</v>
      </c>
      <c r="H55" s="153"/>
      <c r="I55" s="153"/>
      <c r="J55" s="153"/>
      <c r="K55" s="153"/>
      <c r="L55" s="153"/>
      <c r="M55" s="153"/>
      <c r="N55" s="153"/>
      <c r="O55" s="153"/>
      <c r="P55" s="153"/>
      <c r="Q55" s="153" t="s">
        <v>98</v>
      </c>
      <c r="R55" s="153"/>
      <c r="S55" s="153"/>
      <c r="T55" s="153"/>
      <c r="U55" s="153"/>
      <c r="V55" s="153"/>
      <c r="W55" s="153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</row>
    <row r="56" spans="1:46" outlineLevel="1" x14ac:dyDescent="0.2">
      <c r="A56" s="154"/>
      <c r="B56" s="158"/>
      <c r="C56" s="189" t="s">
        <v>147</v>
      </c>
      <c r="D56" s="161"/>
      <c r="E56" s="165"/>
      <c r="F56" s="169"/>
      <c r="G56" s="169"/>
      <c r="H56" s="153"/>
      <c r="I56" s="153"/>
      <c r="J56" s="153"/>
      <c r="K56" s="153"/>
      <c r="L56" s="153"/>
      <c r="M56" s="153"/>
      <c r="N56" s="153"/>
      <c r="O56" s="153"/>
      <c r="P56" s="153"/>
      <c r="Q56" s="153" t="s">
        <v>100</v>
      </c>
      <c r="R56" s="153">
        <v>0</v>
      </c>
      <c r="S56" s="153"/>
      <c r="T56" s="153"/>
      <c r="U56" s="153"/>
      <c r="V56" s="153"/>
      <c r="W56" s="153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</row>
    <row r="57" spans="1:46" outlineLevel="1" x14ac:dyDescent="0.2">
      <c r="A57" s="154"/>
      <c r="B57" s="158"/>
      <c r="C57" s="189" t="s">
        <v>148</v>
      </c>
      <c r="D57" s="161"/>
      <c r="E57" s="165"/>
      <c r="F57" s="169"/>
      <c r="G57" s="169"/>
      <c r="H57" s="153"/>
      <c r="I57" s="153"/>
      <c r="J57" s="153"/>
      <c r="K57" s="153"/>
      <c r="L57" s="153"/>
      <c r="M57" s="153"/>
      <c r="N57" s="153"/>
      <c r="O57" s="153"/>
      <c r="P57" s="153"/>
      <c r="Q57" s="153" t="s">
        <v>100</v>
      </c>
      <c r="R57" s="153">
        <v>0</v>
      </c>
      <c r="S57" s="153"/>
      <c r="T57" s="153"/>
      <c r="U57" s="153"/>
      <c r="V57" s="153"/>
      <c r="W57" s="153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</row>
    <row r="58" spans="1:46" outlineLevel="1" x14ac:dyDescent="0.2">
      <c r="A58" s="154"/>
      <c r="B58" s="158"/>
      <c r="C58" s="189" t="s">
        <v>149</v>
      </c>
      <c r="D58" s="161"/>
      <c r="E58" s="165">
        <v>13.58</v>
      </c>
      <c r="F58" s="169"/>
      <c r="G58" s="169"/>
      <c r="H58" s="153"/>
      <c r="I58" s="153"/>
      <c r="J58" s="153"/>
      <c r="K58" s="153"/>
      <c r="L58" s="153"/>
      <c r="M58" s="153"/>
      <c r="N58" s="153"/>
      <c r="O58" s="153"/>
      <c r="P58" s="153"/>
      <c r="Q58" s="153" t="s">
        <v>100</v>
      </c>
      <c r="R58" s="153">
        <v>0</v>
      </c>
      <c r="S58" s="153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</row>
    <row r="59" spans="1:46" x14ac:dyDescent="0.2">
      <c r="A59" s="155" t="s">
        <v>95</v>
      </c>
      <c r="B59" s="159" t="s">
        <v>54</v>
      </c>
      <c r="C59" s="190" t="s">
        <v>55</v>
      </c>
      <c r="D59" s="162"/>
      <c r="E59" s="166"/>
      <c r="F59" s="170"/>
      <c r="G59" s="170">
        <f>SUMIF(Q60:Q62,"&lt;&gt;NOR",G60:G62)</f>
        <v>0</v>
      </c>
      <c r="Q59" t="s">
        <v>96</v>
      </c>
    </row>
    <row r="60" spans="1:46" ht="22.5" outlineLevel="1" x14ac:dyDescent="0.2">
      <c r="A60" s="154">
        <v>8</v>
      </c>
      <c r="B60" s="158" t="s">
        <v>150</v>
      </c>
      <c r="C60" s="188" t="s">
        <v>151</v>
      </c>
      <c r="D60" s="160" t="s">
        <v>135</v>
      </c>
      <c r="E60" s="164">
        <v>6.1375000000000002</v>
      </c>
      <c r="F60" s="168"/>
      <c r="G60" s="169">
        <f>ROUND(E60*F60,2)</f>
        <v>0</v>
      </c>
      <c r="H60" s="153"/>
      <c r="I60" s="153"/>
      <c r="J60" s="153"/>
      <c r="K60" s="153"/>
      <c r="L60" s="153"/>
      <c r="M60" s="153"/>
      <c r="N60" s="153"/>
      <c r="O60" s="153"/>
      <c r="P60" s="153"/>
      <c r="Q60" s="153" t="s">
        <v>98</v>
      </c>
      <c r="R60" s="153"/>
      <c r="S60" s="153"/>
      <c r="T60" s="153"/>
      <c r="U60" s="153"/>
      <c r="V60" s="153"/>
      <c r="W60" s="153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</row>
    <row r="61" spans="1:46" outlineLevel="1" x14ac:dyDescent="0.2">
      <c r="A61" s="154"/>
      <c r="B61" s="158"/>
      <c r="C61" s="189" t="s">
        <v>152</v>
      </c>
      <c r="D61" s="161"/>
      <c r="E61" s="165">
        <v>0.69750000000000001</v>
      </c>
      <c r="F61" s="169"/>
      <c r="G61" s="169"/>
      <c r="H61" s="153"/>
      <c r="I61" s="153"/>
      <c r="J61" s="153"/>
      <c r="K61" s="153"/>
      <c r="L61" s="153"/>
      <c r="M61" s="153"/>
      <c r="N61" s="153"/>
      <c r="O61" s="153"/>
      <c r="P61" s="153"/>
      <c r="Q61" s="153" t="s">
        <v>100</v>
      </c>
      <c r="R61" s="153">
        <v>0</v>
      </c>
      <c r="S61" s="153"/>
      <c r="T61" s="153"/>
      <c r="U61" s="153"/>
      <c r="V61" s="153"/>
      <c r="W61" s="153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</row>
    <row r="62" spans="1:46" outlineLevel="1" x14ac:dyDescent="0.2">
      <c r="A62" s="154"/>
      <c r="B62" s="158"/>
      <c r="C62" s="189" t="s">
        <v>153</v>
      </c>
      <c r="D62" s="161"/>
      <c r="E62" s="165">
        <v>5.44</v>
      </c>
      <c r="F62" s="169"/>
      <c r="G62" s="169"/>
      <c r="H62" s="153"/>
      <c r="I62" s="153"/>
      <c r="J62" s="153"/>
      <c r="K62" s="153"/>
      <c r="L62" s="153"/>
      <c r="M62" s="153"/>
      <c r="N62" s="153"/>
      <c r="O62" s="153"/>
      <c r="P62" s="153"/>
      <c r="Q62" s="153" t="s">
        <v>100</v>
      </c>
      <c r="R62" s="153">
        <v>0</v>
      </c>
      <c r="S62" s="153"/>
      <c r="T62" s="153"/>
      <c r="U62" s="153"/>
      <c r="V62" s="153"/>
      <c r="W62" s="153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</row>
    <row r="63" spans="1:46" x14ac:dyDescent="0.2">
      <c r="A63" s="155" t="s">
        <v>95</v>
      </c>
      <c r="B63" s="159" t="s">
        <v>56</v>
      </c>
      <c r="C63" s="190" t="s">
        <v>57</v>
      </c>
      <c r="D63" s="162"/>
      <c r="E63" s="166"/>
      <c r="F63" s="170"/>
      <c r="G63" s="170">
        <f>SUMIF(Q64:Q64,"&lt;&gt;NOR",G64:G64)</f>
        <v>0</v>
      </c>
      <c r="Q63" t="s">
        <v>96</v>
      </c>
    </row>
    <row r="64" spans="1:46" outlineLevel="1" x14ac:dyDescent="0.2">
      <c r="A64" s="154">
        <v>9</v>
      </c>
      <c r="B64" s="158" t="s">
        <v>154</v>
      </c>
      <c r="C64" s="188" t="s">
        <v>155</v>
      </c>
      <c r="D64" s="160" t="s">
        <v>130</v>
      </c>
      <c r="E64" s="164">
        <v>120.9</v>
      </c>
      <c r="F64" s="168"/>
      <c r="G64" s="169">
        <f>ROUND(E64*F64,2)</f>
        <v>0</v>
      </c>
      <c r="H64" s="153"/>
      <c r="I64" s="153"/>
      <c r="J64" s="153"/>
      <c r="K64" s="153"/>
      <c r="L64" s="153"/>
      <c r="M64" s="153"/>
      <c r="N64" s="153"/>
      <c r="O64" s="153"/>
      <c r="P64" s="153"/>
      <c r="Q64" s="153" t="s">
        <v>98</v>
      </c>
      <c r="R64" s="153"/>
      <c r="S64" s="153"/>
      <c r="T64" s="153"/>
      <c r="U64" s="153"/>
      <c r="V64" s="153"/>
      <c r="W64" s="153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</row>
    <row r="65" spans="1:46" x14ac:dyDescent="0.2">
      <c r="A65" s="155" t="s">
        <v>95</v>
      </c>
      <c r="B65" s="159" t="s">
        <v>58</v>
      </c>
      <c r="C65" s="190" t="s">
        <v>59</v>
      </c>
      <c r="D65" s="162"/>
      <c r="E65" s="166"/>
      <c r="F65" s="170"/>
      <c r="G65" s="170">
        <f>SUMIF(Q66:Q66,"&lt;&gt;NOR",G66:G66)</f>
        <v>0</v>
      </c>
      <c r="Q65" t="s">
        <v>96</v>
      </c>
    </row>
    <row r="66" spans="1:46" ht="22.5" outlineLevel="1" x14ac:dyDescent="0.2">
      <c r="A66" s="154">
        <v>10</v>
      </c>
      <c r="B66" s="158" t="s">
        <v>156</v>
      </c>
      <c r="C66" s="188" t="s">
        <v>291</v>
      </c>
      <c r="D66" s="160" t="s">
        <v>135</v>
      </c>
      <c r="E66" s="164">
        <v>120.9</v>
      </c>
      <c r="F66" s="168"/>
      <c r="G66" s="169">
        <f>ROUND(E66*F66,2)</f>
        <v>0</v>
      </c>
      <c r="H66" s="153"/>
      <c r="I66" s="153"/>
      <c r="J66" s="153"/>
      <c r="K66" s="153"/>
      <c r="L66" s="153"/>
      <c r="M66" s="153"/>
      <c r="N66" s="153"/>
      <c r="O66" s="153"/>
      <c r="P66" s="153"/>
      <c r="Q66" s="153" t="s">
        <v>98</v>
      </c>
      <c r="R66" s="153"/>
      <c r="S66" s="153"/>
      <c r="T66" s="153"/>
      <c r="U66" s="153"/>
      <c r="V66" s="153"/>
      <c r="W66" s="153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</row>
    <row r="67" spans="1:46" x14ac:dyDescent="0.2">
      <c r="A67" s="155" t="s">
        <v>95</v>
      </c>
      <c r="B67" s="159" t="s">
        <v>60</v>
      </c>
      <c r="C67" s="190" t="s">
        <v>61</v>
      </c>
      <c r="D67" s="162"/>
      <c r="E67" s="166"/>
      <c r="F67" s="170"/>
      <c r="G67" s="170">
        <f>SUMIF(Q68:Q116,"&lt;&gt;NOR",G68:G116)</f>
        <v>0</v>
      </c>
      <c r="Q67" t="s">
        <v>96</v>
      </c>
    </row>
    <row r="68" spans="1:46" ht="22.5" outlineLevel="1" x14ac:dyDescent="0.2">
      <c r="A68" s="154">
        <v>11</v>
      </c>
      <c r="B68" s="158" t="s">
        <v>157</v>
      </c>
      <c r="C68" s="188" t="s">
        <v>290</v>
      </c>
      <c r="D68" s="160" t="s">
        <v>130</v>
      </c>
      <c r="E68" s="164">
        <v>1</v>
      </c>
      <c r="F68" s="168"/>
      <c r="G68" s="169">
        <f>ROUND(E68*F68,2)</f>
        <v>0</v>
      </c>
      <c r="H68" s="153"/>
      <c r="I68" s="153"/>
      <c r="J68" s="153"/>
      <c r="K68" s="153"/>
      <c r="L68" s="153"/>
      <c r="M68" s="153"/>
      <c r="N68" s="153"/>
      <c r="O68" s="153"/>
      <c r="P68" s="153"/>
      <c r="Q68" s="153" t="s">
        <v>98</v>
      </c>
      <c r="R68" s="153"/>
      <c r="S68" s="153"/>
      <c r="T68" s="153"/>
      <c r="U68" s="153"/>
      <c r="V68" s="153"/>
      <c r="W68" s="153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</row>
    <row r="69" spans="1:46" outlineLevel="1" x14ac:dyDescent="0.2">
      <c r="A69" s="154"/>
      <c r="B69" s="158"/>
      <c r="C69" s="189" t="s">
        <v>158</v>
      </c>
      <c r="D69" s="161"/>
      <c r="E69" s="165"/>
      <c r="F69" s="169"/>
      <c r="G69" s="169"/>
      <c r="H69" s="153"/>
      <c r="I69" s="153"/>
      <c r="J69" s="153"/>
      <c r="K69" s="153"/>
      <c r="L69" s="153"/>
      <c r="M69" s="153"/>
      <c r="N69" s="153"/>
      <c r="O69" s="153"/>
      <c r="P69" s="153"/>
      <c r="Q69" s="153" t="s">
        <v>100</v>
      </c>
      <c r="R69" s="153">
        <v>0</v>
      </c>
      <c r="S69" s="153"/>
      <c r="T69" s="153"/>
      <c r="U69" s="153"/>
      <c r="V69" s="153"/>
      <c r="W69" s="153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</row>
    <row r="70" spans="1:46" outlineLevel="1" x14ac:dyDescent="0.2">
      <c r="A70" s="154"/>
      <c r="B70" s="158"/>
      <c r="C70" s="189" t="s">
        <v>159</v>
      </c>
      <c r="D70" s="161"/>
      <c r="E70" s="165">
        <v>1</v>
      </c>
      <c r="F70" s="169"/>
      <c r="G70" s="169"/>
      <c r="H70" s="153"/>
      <c r="I70" s="153"/>
      <c r="J70" s="153"/>
      <c r="K70" s="153"/>
      <c r="L70" s="153"/>
      <c r="M70" s="153"/>
      <c r="N70" s="153"/>
      <c r="O70" s="153"/>
      <c r="P70" s="153"/>
      <c r="Q70" s="153" t="s">
        <v>100</v>
      </c>
      <c r="R70" s="153">
        <v>0</v>
      </c>
      <c r="S70" s="153"/>
      <c r="T70" s="153"/>
      <c r="U70" s="153"/>
      <c r="V70" s="153"/>
      <c r="W70" s="153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</row>
    <row r="71" spans="1:46" ht="22.5" outlineLevel="1" x14ac:dyDescent="0.2">
      <c r="A71" s="154">
        <v>12</v>
      </c>
      <c r="B71" s="158" t="s">
        <v>160</v>
      </c>
      <c r="C71" s="188" t="s">
        <v>161</v>
      </c>
      <c r="D71" s="160" t="s">
        <v>130</v>
      </c>
      <c r="E71" s="164">
        <v>1</v>
      </c>
      <c r="F71" s="168"/>
      <c r="G71" s="169">
        <f>ROUND(E71*F71,2)</f>
        <v>0</v>
      </c>
      <c r="H71" s="153"/>
      <c r="I71" s="153"/>
      <c r="J71" s="153"/>
      <c r="K71" s="153"/>
      <c r="L71" s="153"/>
      <c r="M71" s="153"/>
      <c r="N71" s="153"/>
      <c r="O71" s="153"/>
      <c r="P71" s="153"/>
      <c r="Q71" s="153" t="s">
        <v>98</v>
      </c>
      <c r="R71" s="153"/>
      <c r="S71" s="153"/>
      <c r="T71" s="153"/>
      <c r="U71" s="153"/>
      <c r="V71" s="153"/>
      <c r="W71" s="153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</row>
    <row r="72" spans="1:46" outlineLevel="1" x14ac:dyDescent="0.2">
      <c r="A72" s="154"/>
      <c r="B72" s="158"/>
      <c r="C72" s="189" t="s">
        <v>162</v>
      </c>
      <c r="D72" s="161"/>
      <c r="E72" s="165"/>
      <c r="F72" s="169"/>
      <c r="G72" s="169"/>
      <c r="H72" s="153"/>
      <c r="I72" s="153"/>
      <c r="J72" s="153"/>
      <c r="K72" s="153"/>
      <c r="L72" s="153"/>
      <c r="M72" s="153"/>
      <c r="N72" s="153"/>
      <c r="O72" s="153"/>
      <c r="P72" s="153"/>
      <c r="Q72" s="153" t="s">
        <v>100</v>
      </c>
      <c r="R72" s="153">
        <v>0</v>
      </c>
      <c r="S72" s="153"/>
      <c r="T72" s="153"/>
      <c r="U72" s="153"/>
      <c r="V72" s="153"/>
      <c r="W72" s="153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</row>
    <row r="73" spans="1:46" outlineLevel="1" x14ac:dyDescent="0.2">
      <c r="A73" s="154"/>
      <c r="B73" s="158"/>
      <c r="C73" s="189" t="s">
        <v>159</v>
      </c>
      <c r="D73" s="161"/>
      <c r="E73" s="165">
        <v>1</v>
      </c>
      <c r="F73" s="169"/>
      <c r="G73" s="169"/>
      <c r="H73" s="153"/>
      <c r="I73" s="153"/>
      <c r="J73" s="153"/>
      <c r="K73" s="153"/>
      <c r="L73" s="153"/>
      <c r="M73" s="153"/>
      <c r="N73" s="153"/>
      <c r="O73" s="153"/>
      <c r="P73" s="153"/>
      <c r="Q73" s="153" t="s">
        <v>100</v>
      </c>
      <c r="R73" s="153">
        <v>0</v>
      </c>
      <c r="S73" s="153"/>
      <c r="T73" s="153"/>
      <c r="U73" s="153"/>
      <c r="V73" s="153"/>
      <c r="W73" s="153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</row>
    <row r="74" spans="1:46" ht="22.5" outlineLevel="1" x14ac:dyDescent="0.2">
      <c r="A74" s="154">
        <v>13</v>
      </c>
      <c r="B74" s="158" t="s">
        <v>163</v>
      </c>
      <c r="C74" s="188" t="s">
        <v>164</v>
      </c>
      <c r="D74" s="160" t="s">
        <v>135</v>
      </c>
      <c r="E74" s="164">
        <v>22.62</v>
      </c>
      <c r="F74" s="168"/>
      <c r="G74" s="169">
        <f>ROUND(E74*F74,2)</f>
        <v>0</v>
      </c>
      <c r="H74" s="153"/>
      <c r="I74" s="153"/>
      <c r="J74" s="153"/>
      <c r="K74" s="153"/>
      <c r="L74" s="153"/>
      <c r="M74" s="153"/>
      <c r="N74" s="153"/>
      <c r="O74" s="153"/>
      <c r="P74" s="153"/>
      <c r="Q74" s="153" t="s">
        <v>98</v>
      </c>
      <c r="R74" s="153"/>
      <c r="S74" s="153"/>
      <c r="T74" s="153"/>
      <c r="U74" s="153"/>
      <c r="V74" s="153"/>
      <c r="W74" s="153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</row>
    <row r="75" spans="1:46" outlineLevel="1" x14ac:dyDescent="0.2">
      <c r="A75" s="154"/>
      <c r="B75" s="158"/>
      <c r="C75" s="189" t="s">
        <v>165</v>
      </c>
      <c r="D75" s="161"/>
      <c r="E75" s="165"/>
      <c r="F75" s="169"/>
      <c r="G75" s="169"/>
      <c r="H75" s="153"/>
      <c r="I75" s="153"/>
      <c r="J75" s="153"/>
      <c r="K75" s="153"/>
      <c r="L75" s="153"/>
      <c r="M75" s="153"/>
      <c r="N75" s="153"/>
      <c r="O75" s="153"/>
      <c r="P75" s="153"/>
      <c r="Q75" s="153" t="s">
        <v>100</v>
      </c>
      <c r="R75" s="153">
        <v>0</v>
      </c>
      <c r="S75" s="153"/>
      <c r="T75" s="153"/>
      <c r="U75" s="153"/>
      <c r="V75" s="153"/>
      <c r="W75" s="153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</row>
    <row r="76" spans="1:46" outlineLevel="1" x14ac:dyDescent="0.2">
      <c r="A76" s="154"/>
      <c r="B76" s="158"/>
      <c r="C76" s="189" t="s">
        <v>166</v>
      </c>
      <c r="D76" s="161"/>
      <c r="E76" s="165">
        <v>22.62</v>
      </c>
      <c r="F76" s="169"/>
      <c r="G76" s="169"/>
      <c r="H76" s="153"/>
      <c r="I76" s="153"/>
      <c r="J76" s="153"/>
      <c r="K76" s="153"/>
      <c r="L76" s="153"/>
      <c r="M76" s="153"/>
      <c r="N76" s="153"/>
      <c r="O76" s="153"/>
      <c r="P76" s="153"/>
      <c r="Q76" s="153" t="s">
        <v>100</v>
      </c>
      <c r="R76" s="153">
        <v>0</v>
      </c>
      <c r="S76" s="153"/>
      <c r="T76" s="153"/>
      <c r="U76" s="153"/>
      <c r="V76" s="153"/>
      <c r="W76" s="153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</row>
    <row r="77" spans="1:46" outlineLevel="1" x14ac:dyDescent="0.2">
      <c r="A77" s="154">
        <v>14</v>
      </c>
      <c r="B77" s="158" t="s">
        <v>167</v>
      </c>
      <c r="C77" s="188" t="s">
        <v>168</v>
      </c>
      <c r="D77" s="160" t="s">
        <v>130</v>
      </c>
      <c r="E77" s="164">
        <v>1</v>
      </c>
      <c r="F77" s="168"/>
      <c r="G77" s="169">
        <f>ROUND(E77*F77,2)</f>
        <v>0</v>
      </c>
      <c r="H77" s="153"/>
      <c r="I77" s="153"/>
      <c r="J77" s="153"/>
      <c r="K77" s="153"/>
      <c r="L77" s="153"/>
      <c r="M77" s="153"/>
      <c r="N77" s="153"/>
      <c r="O77" s="153"/>
      <c r="P77" s="153"/>
      <c r="Q77" s="153" t="s">
        <v>98</v>
      </c>
      <c r="R77" s="153"/>
      <c r="S77" s="153"/>
      <c r="T77" s="153"/>
      <c r="U77" s="153"/>
      <c r="V77" s="153"/>
      <c r="W77" s="153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</row>
    <row r="78" spans="1:46" ht="22.5" outlineLevel="1" x14ac:dyDescent="0.2">
      <c r="A78" s="154">
        <v>15</v>
      </c>
      <c r="B78" s="158" t="s">
        <v>169</v>
      </c>
      <c r="C78" s="188" t="s">
        <v>170</v>
      </c>
      <c r="D78" s="160" t="s">
        <v>171</v>
      </c>
      <c r="E78" s="164">
        <v>8</v>
      </c>
      <c r="F78" s="168"/>
      <c r="G78" s="169">
        <f>ROUND(E78*F78,2)</f>
        <v>0</v>
      </c>
      <c r="H78" s="153"/>
      <c r="I78" s="153"/>
      <c r="J78" s="153"/>
      <c r="K78" s="153"/>
      <c r="L78" s="153"/>
      <c r="M78" s="153"/>
      <c r="N78" s="153"/>
      <c r="O78" s="153"/>
      <c r="P78" s="153"/>
      <c r="Q78" s="153" t="s">
        <v>98</v>
      </c>
      <c r="R78" s="153"/>
      <c r="S78" s="153"/>
      <c r="T78" s="153"/>
      <c r="U78" s="153"/>
      <c r="V78" s="153"/>
      <c r="W78" s="153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</row>
    <row r="79" spans="1:46" outlineLevel="1" x14ac:dyDescent="0.2">
      <c r="A79" s="154"/>
      <c r="B79" s="158"/>
      <c r="C79" s="189" t="s">
        <v>172</v>
      </c>
      <c r="D79" s="161"/>
      <c r="E79" s="165"/>
      <c r="F79" s="169"/>
      <c r="G79" s="169"/>
      <c r="H79" s="153"/>
      <c r="I79" s="153"/>
      <c r="J79" s="153"/>
      <c r="K79" s="153"/>
      <c r="L79" s="153"/>
      <c r="M79" s="153"/>
      <c r="N79" s="153"/>
      <c r="O79" s="153"/>
      <c r="P79" s="153"/>
      <c r="Q79" s="153" t="s">
        <v>100</v>
      </c>
      <c r="R79" s="153">
        <v>0</v>
      </c>
      <c r="S79" s="153"/>
      <c r="T79" s="153"/>
      <c r="U79" s="153"/>
      <c r="V79" s="153"/>
      <c r="W79" s="153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</row>
    <row r="80" spans="1:46" outlineLevel="1" x14ac:dyDescent="0.2">
      <c r="A80" s="154"/>
      <c r="B80" s="158"/>
      <c r="C80" s="189" t="s">
        <v>173</v>
      </c>
      <c r="D80" s="161"/>
      <c r="E80" s="165">
        <v>8</v>
      </c>
      <c r="F80" s="169"/>
      <c r="G80" s="169"/>
      <c r="H80" s="153"/>
      <c r="I80" s="153"/>
      <c r="J80" s="153"/>
      <c r="K80" s="153"/>
      <c r="L80" s="153"/>
      <c r="M80" s="153"/>
      <c r="N80" s="153"/>
      <c r="O80" s="153"/>
      <c r="P80" s="153"/>
      <c r="Q80" s="153" t="s">
        <v>100</v>
      </c>
      <c r="R80" s="153">
        <v>0</v>
      </c>
      <c r="S80" s="153"/>
      <c r="T80" s="153"/>
      <c r="U80" s="153"/>
      <c r="V80" s="153"/>
      <c r="W80" s="153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</row>
    <row r="81" spans="1:46" outlineLevel="1" x14ac:dyDescent="0.2">
      <c r="A81" s="154">
        <v>16</v>
      </c>
      <c r="B81" s="158" t="s">
        <v>174</v>
      </c>
      <c r="C81" s="188" t="s">
        <v>175</v>
      </c>
      <c r="D81" s="160" t="s">
        <v>135</v>
      </c>
      <c r="E81" s="164">
        <v>68.099999999999994</v>
      </c>
      <c r="F81" s="168"/>
      <c r="G81" s="169">
        <f>ROUND(E81*F81,2)</f>
        <v>0</v>
      </c>
      <c r="H81" s="153"/>
      <c r="I81" s="153"/>
      <c r="J81" s="153"/>
      <c r="K81" s="153"/>
      <c r="L81" s="153"/>
      <c r="M81" s="153"/>
      <c r="N81" s="153"/>
      <c r="O81" s="153"/>
      <c r="P81" s="153"/>
      <c r="Q81" s="153" t="s">
        <v>176</v>
      </c>
      <c r="R81" s="153"/>
      <c r="S81" s="153"/>
      <c r="T81" s="153"/>
      <c r="U81" s="153"/>
      <c r="V81" s="153"/>
      <c r="W81" s="153"/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</row>
    <row r="82" spans="1:46" outlineLevel="1" x14ac:dyDescent="0.2">
      <c r="A82" s="154"/>
      <c r="B82" s="158"/>
      <c r="C82" s="189" t="s">
        <v>177</v>
      </c>
      <c r="D82" s="161"/>
      <c r="E82" s="165"/>
      <c r="F82" s="169"/>
      <c r="G82" s="169"/>
      <c r="H82" s="153"/>
      <c r="I82" s="153"/>
      <c r="J82" s="153"/>
      <c r="K82" s="153"/>
      <c r="L82" s="153"/>
      <c r="M82" s="153"/>
      <c r="N82" s="153"/>
      <c r="O82" s="153"/>
      <c r="P82" s="153"/>
      <c r="Q82" s="153" t="s">
        <v>100</v>
      </c>
      <c r="R82" s="153">
        <v>0</v>
      </c>
      <c r="S82" s="153"/>
      <c r="T82" s="153"/>
      <c r="U82" s="153"/>
      <c r="V82" s="153"/>
      <c r="W82" s="153"/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</row>
    <row r="83" spans="1:46" outlineLevel="1" x14ac:dyDescent="0.2">
      <c r="A83" s="154"/>
      <c r="B83" s="158"/>
      <c r="C83" s="189" t="s">
        <v>178</v>
      </c>
      <c r="D83" s="161"/>
      <c r="E83" s="165"/>
      <c r="F83" s="169"/>
      <c r="G83" s="169"/>
      <c r="H83" s="153"/>
      <c r="I83" s="153"/>
      <c r="J83" s="153"/>
      <c r="K83" s="153"/>
      <c r="L83" s="153"/>
      <c r="M83" s="153"/>
      <c r="N83" s="153"/>
      <c r="O83" s="153"/>
      <c r="P83" s="153"/>
      <c r="Q83" s="153" t="s">
        <v>100</v>
      </c>
      <c r="R83" s="153">
        <v>0</v>
      </c>
      <c r="S83" s="153"/>
      <c r="T83" s="153"/>
      <c r="U83" s="153"/>
      <c r="V83" s="153"/>
      <c r="W83" s="153"/>
      <c r="X83" s="153"/>
      <c r="Y83" s="153"/>
      <c r="Z83" s="153"/>
      <c r="AA83" s="153"/>
      <c r="AB83" s="153"/>
      <c r="AC83" s="153"/>
      <c r="AD83" s="153"/>
      <c r="AE83" s="153"/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</row>
    <row r="84" spans="1:46" outlineLevel="1" x14ac:dyDescent="0.2">
      <c r="A84" s="154"/>
      <c r="B84" s="158"/>
      <c r="C84" s="189" t="s">
        <v>179</v>
      </c>
      <c r="D84" s="161"/>
      <c r="E84" s="165">
        <v>31.3</v>
      </c>
      <c r="F84" s="169"/>
      <c r="G84" s="169"/>
      <c r="H84" s="153"/>
      <c r="I84" s="153"/>
      <c r="J84" s="153"/>
      <c r="K84" s="153"/>
      <c r="L84" s="153"/>
      <c r="M84" s="153"/>
      <c r="N84" s="153"/>
      <c r="O84" s="153"/>
      <c r="P84" s="153"/>
      <c r="Q84" s="153" t="s">
        <v>100</v>
      </c>
      <c r="R84" s="153">
        <v>0</v>
      </c>
      <c r="S84" s="153"/>
      <c r="T84" s="153"/>
      <c r="U84" s="153"/>
      <c r="V84" s="153"/>
      <c r="W84" s="153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</row>
    <row r="85" spans="1:46" outlineLevel="1" x14ac:dyDescent="0.2">
      <c r="A85" s="154"/>
      <c r="B85" s="158"/>
      <c r="C85" s="189" t="s">
        <v>180</v>
      </c>
      <c r="D85" s="161"/>
      <c r="E85" s="165">
        <v>20.5</v>
      </c>
      <c r="F85" s="169"/>
      <c r="G85" s="169"/>
      <c r="H85" s="153"/>
      <c r="I85" s="153"/>
      <c r="J85" s="153"/>
      <c r="K85" s="153"/>
      <c r="L85" s="153"/>
      <c r="M85" s="153"/>
      <c r="N85" s="153"/>
      <c r="O85" s="153"/>
      <c r="P85" s="153"/>
      <c r="Q85" s="153" t="s">
        <v>100</v>
      </c>
      <c r="R85" s="153">
        <v>0</v>
      </c>
      <c r="S85" s="153"/>
      <c r="T85" s="153"/>
      <c r="U85" s="153"/>
      <c r="V85" s="153"/>
      <c r="W85" s="153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</row>
    <row r="86" spans="1:46" outlineLevel="1" x14ac:dyDescent="0.2">
      <c r="A86" s="154"/>
      <c r="B86" s="158"/>
      <c r="C86" s="189" t="s">
        <v>286</v>
      </c>
      <c r="D86" s="161"/>
      <c r="E86" s="165">
        <v>16.3</v>
      </c>
      <c r="F86" s="169"/>
      <c r="G86" s="169"/>
      <c r="H86" s="153"/>
      <c r="I86" s="153"/>
      <c r="J86" s="153"/>
      <c r="K86" s="153"/>
      <c r="L86" s="153"/>
      <c r="M86" s="153"/>
      <c r="N86" s="153"/>
      <c r="O86" s="153"/>
      <c r="P86" s="153"/>
      <c r="Q86" s="153" t="s">
        <v>100</v>
      </c>
      <c r="R86" s="153">
        <v>0</v>
      </c>
      <c r="S86" s="153"/>
      <c r="T86" s="153"/>
      <c r="U86" s="153"/>
      <c r="V86" s="153"/>
      <c r="W86" s="153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</row>
    <row r="87" spans="1:46" ht="22.5" outlineLevel="1" x14ac:dyDescent="0.2">
      <c r="A87" s="154">
        <v>17</v>
      </c>
      <c r="B87" s="158" t="s">
        <v>181</v>
      </c>
      <c r="C87" s="188" t="s">
        <v>182</v>
      </c>
      <c r="D87" s="160" t="s">
        <v>135</v>
      </c>
      <c r="E87" s="164">
        <v>15.824</v>
      </c>
      <c r="F87" s="168"/>
      <c r="G87" s="169">
        <f>ROUND(E87*F87,2)</f>
        <v>0</v>
      </c>
      <c r="H87" s="153"/>
      <c r="I87" s="153"/>
      <c r="J87" s="153"/>
      <c r="K87" s="153"/>
      <c r="L87" s="153"/>
      <c r="M87" s="153"/>
      <c r="N87" s="153"/>
      <c r="O87" s="153"/>
      <c r="P87" s="153"/>
      <c r="Q87" s="153" t="s">
        <v>176</v>
      </c>
      <c r="R87" s="153"/>
      <c r="S87" s="153"/>
      <c r="T87" s="153"/>
      <c r="U87" s="153"/>
      <c r="V87" s="153"/>
      <c r="W87" s="153"/>
      <c r="X87" s="153"/>
      <c r="Y87" s="153"/>
      <c r="Z87" s="153"/>
      <c r="AA87" s="153"/>
      <c r="AB87" s="153"/>
      <c r="AC87" s="153"/>
      <c r="AD87" s="153"/>
      <c r="AE87" s="153"/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</row>
    <row r="88" spans="1:46" outlineLevel="1" x14ac:dyDescent="0.2">
      <c r="A88" s="154"/>
      <c r="B88" s="158"/>
      <c r="C88" s="189" t="s">
        <v>183</v>
      </c>
      <c r="D88" s="161"/>
      <c r="E88" s="165"/>
      <c r="F88" s="169"/>
      <c r="G88" s="169"/>
      <c r="H88" s="153"/>
      <c r="I88" s="153"/>
      <c r="J88" s="153"/>
      <c r="K88" s="153"/>
      <c r="L88" s="153"/>
      <c r="M88" s="153"/>
      <c r="N88" s="153"/>
      <c r="O88" s="153"/>
      <c r="P88" s="153"/>
      <c r="Q88" s="153" t="s">
        <v>100</v>
      </c>
      <c r="R88" s="153">
        <v>0</v>
      </c>
      <c r="S88" s="153"/>
      <c r="T88" s="153"/>
      <c r="U88" s="153"/>
      <c r="V88" s="153"/>
      <c r="W88" s="153"/>
      <c r="X88" s="153"/>
      <c r="Y88" s="153"/>
      <c r="Z88" s="153"/>
      <c r="AA88" s="153"/>
      <c r="AB88" s="153"/>
      <c r="AC88" s="153"/>
      <c r="AD88" s="153"/>
      <c r="AE88" s="153"/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</row>
    <row r="89" spans="1:46" outlineLevel="1" x14ac:dyDescent="0.2">
      <c r="A89" s="154"/>
      <c r="B89" s="158"/>
      <c r="C89" s="189" t="s">
        <v>184</v>
      </c>
      <c r="D89" s="161"/>
      <c r="E89" s="165"/>
      <c r="F89" s="169"/>
      <c r="G89" s="169"/>
      <c r="H89" s="153"/>
      <c r="I89" s="153"/>
      <c r="J89" s="153"/>
      <c r="K89" s="153"/>
      <c r="L89" s="153"/>
      <c r="M89" s="153"/>
      <c r="N89" s="153"/>
      <c r="O89" s="153"/>
      <c r="P89" s="153"/>
      <c r="Q89" s="153" t="s">
        <v>100</v>
      </c>
      <c r="R89" s="153">
        <v>0</v>
      </c>
      <c r="S89" s="153"/>
      <c r="T89" s="153"/>
      <c r="U89" s="153"/>
      <c r="V89" s="153"/>
      <c r="W89" s="153"/>
      <c r="X89" s="153"/>
      <c r="Y89" s="153"/>
      <c r="Z89" s="153"/>
      <c r="AA89" s="153"/>
      <c r="AB89" s="153"/>
      <c r="AC89" s="153"/>
      <c r="AD89" s="153"/>
      <c r="AE89" s="153"/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</row>
    <row r="90" spans="1:46" outlineLevel="1" x14ac:dyDescent="0.2">
      <c r="A90" s="154"/>
      <c r="B90" s="158"/>
      <c r="C90" s="189" t="s">
        <v>185</v>
      </c>
      <c r="D90" s="161"/>
      <c r="E90" s="165"/>
      <c r="F90" s="169"/>
      <c r="G90" s="169"/>
      <c r="H90" s="153"/>
      <c r="I90" s="153"/>
      <c r="J90" s="153"/>
      <c r="K90" s="153"/>
      <c r="L90" s="153"/>
      <c r="M90" s="153"/>
      <c r="N90" s="153"/>
      <c r="O90" s="153"/>
      <c r="P90" s="153"/>
      <c r="Q90" s="153" t="s">
        <v>100</v>
      </c>
      <c r="R90" s="153">
        <v>0</v>
      </c>
      <c r="S90" s="153"/>
      <c r="T90" s="153"/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</row>
    <row r="91" spans="1:46" outlineLevel="1" x14ac:dyDescent="0.2">
      <c r="A91" s="154"/>
      <c r="B91" s="158"/>
      <c r="C91" s="189" t="s">
        <v>186</v>
      </c>
      <c r="D91" s="161"/>
      <c r="E91" s="165">
        <v>15.824</v>
      </c>
      <c r="F91" s="169"/>
      <c r="G91" s="169"/>
      <c r="H91" s="153"/>
      <c r="I91" s="153"/>
      <c r="J91" s="153"/>
      <c r="K91" s="153"/>
      <c r="L91" s="153"/>
      <c r="M91" s="153"/>
      <c r="N91" s="153"/>
      <c r="O91" s="153"/>
      <c r="P91" s="153"/>
      <c r="Q91" s="153" t="s">
        <v>100</v>
      </c>
      <c r="R91" s="153">
        <v>0</v>
      </c>
      <c r="S91" s="153"/>
      <c r="T91" s="153"/>
      <c r="U91" s="153"/>
      <c r="V91" s="153"/>
      <c r="W91" s="153"/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</row>
    <row r="92" spans="1:46" outlineLevel="1" x14ac:dyDescent="0.2">
      <c r="A92" s="154">
        <v>18</v>
      </c>
      <c r="B92" s="158" t="s">
        <v>187</v>
      </c>
      <c r="C92" s="188" t="s">
        <v>188</v>
      </c>
      <c r="D92" s="160" t="s">
        <v>135</v>
      </c>
      <c r="E92" s="164">
        <v>1.216</v>
      </c>
      <c r="F92" s="168"/>
      <c r="G92" s="169">
        <f>ROUND(E92*F92,2)</f>
        <v>0</v>
      </c>
      <c r="H92" s="153"/>
      <c r="I92" s="153"/>
      <c r="J92" s="153"/>
      <c r="K92" s="153"/>
      <c r="L92" s="153"/>
      <c r="M92" s="153"/>
      <c r="N92" s="153"/>
      <c r="O92" s="153"/>
      <c r="P92" s="153"/>
      <c r="Q92" s="153" t="s">
        <v>98</v>
      </c>
      <c r="R92" s="153"/>
      <c r="S92" s="153"/>
      <c r="T92" s="153"/>
      <c r="U92" s="153"/>
      <c r="V92" s="153"/>
      <c r="W92" s="153"/>
      <c r="X92" s="153"/>
      <c r="Y92" s="153"/>
      <c r="Z92" s="153"/>
      <c r="AA92" s="153"/>
      <c r="AB92" s="153"/>
      <c r="AC92" s="153"/>
      <c r="AD92" s="153"/>
      <c r="AE92" s="153"/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</row>
    <row r="93" spans="1:46" outlineLevel="1" x14ac:dyDescent="0.2">
      <c r="A93" s="154"/>
      <c r="B93" s="158"/>
      <c r="C93" s="189" t="s">
        <v>189</v>
      </c>
      <c r="D93" s="161"/>
      <c r="E93" s="165">
        <v>1.216</v>
      </c>
      <c r="F93" s="169"/>
      <c r="G93" s="169"/>
      <c r="H93" s="153"/>
      <c r="I93" s="153"/>
      <c r="J93" s="153"/>
      <c r="K93" s="153"/>
      <c r="L93" s="153"/>
      <c r="M93" s="153"/>
      <c r="N93" s="153"/>
      <c r="O93" s="153"/>
      <c r="P93" s="153"/>
      <c r="Q93" s="153" t="s">
        <v>100</v>
      </c>
      <c r="R93" s="153">
        <v>0</v>
      </c>
      <c r="S93" s="153"/>
      <c r="T93" s="153"/>
      <c r="U93" s="153"/>
      <c r="V93" s="153"/>
      <c r="W93" s="153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</row>
    <row r="94" spans="1:46" outlineLevel="1" x14ac:dyDescent="0.2">
      <c r="A94" s="154">
        <v>19</v>
      </c>
      <c r="B94" s="158" t="s">
        <v>190</v>
      </c>
      <c r="C94" s="188" t="s">
        <v>191</v>
      </c>
      <c r="D94" s="160" t="s">
        <v>135</v>
      </c>
      <c r="E94" s="164">
        <v>48.3</v>
      </c>
      <c r="F94" s="168"/>
      <c r="G94" s="169">
        <f>ROUND(E94*F94,2)</f>
        <v>0</v>
      </c>
      <c r="H94" s="153"/>
      <c r="I94" s="153"/>
      <c r="J94" s="153"/>
      <c r="K94" s="153"/>
      <c r="L94" s="153"/>
      <c r="M94" s="153"/>
      <c r="N94" s="153"/>
      <c r="O94" s="153"/>
      <c r="P94" s="153"/>
      <c r="Q94" s="153" t="s">
        <v>98</v>
      </c>
      <c r="R94" s="153"/>
      <c r="S94" s="153"/>
      <c r="T94" s="153"/>
      <c r="U94" s="153"/>
      <c r="V94" s="153"/>
      <c r="W94" s="153"/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</row>
    <row r="95" spans="1:46" outlineLevel="1" x14ac:dyDescent="0.2">
      <c r="A95" s="154"/>
      <c r="B95" s="158"/>
      <c r="C95" s="189" t="s">
        <v>192</v>
      </c>
      <c r="D95" s="161"/>
      <c r="E95" s="165"/>
      <c r="F95" s="169"/>
      <c r="G95" s="169"/>
      <c r="H95" s="153"/>
      <c r="I95" s="153"/>
      <c r="J95" s="153"/>
      <c r="K95" s="153"/>
      <c r="L95" s="153"/>
      <c r="M95" s="153"/>
      <c r="N95" s="153"/>
      <c r="O95" s="153"/>
      <c r="P95" s="153"/>
      <c r="Q95" s="153" t="s">
        <v>100</v>
      </c>
      <c r="R95" s="153">
        <v>0</v>
      </c>
      <c r="S95" s="153"/>
      <c r="T95" s="153"/>
      <c r="U95" s="153"/>
      <c r="V95" s="153"/>
      <c r="W95" s="153"/>
      <c r="X95" s="153"/>
      <c r="Y95" s="153"/>
      <c r="Z95" s="153"/>
      <c r="AA95" s="153"/>
      <c r="AB95" s="153"/>
      <c r="AC95" s="153"/>
      <c r="AD95" s="153"/>
      <c r="AE95" s="153"/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</row>
    <row r="96" spans="1:46" outlineLevel="1" x14ac:dyDescent="0.2">
      <c r="A96" s="154"/>
      <c r="B96" s="158"/>
      <c r="C96" s="189" t="s">
        <v>177</v>
      </c>
      <c r="D96" s="161"/>
      <c r="E96" s="165"/>
      <c r="F96" s="169"/>
      <c r="G96" s="169"/>
      <c r="H96" s="153"/>
      <c r="I96" s="153"/>
      <c r="J96" s="153"/>
      <c r="K96" s="153"/>
      <c r="L96" s="153"/>
      <c r="M96" s="153"/>
      <c r="N96" s="153"/>
      <c r="O96" s="153"/>
      <c r="P96" s="153"/>
      <c r="Q96" s="153" t="s">
        <v>100</v>
      </c>
      <c r="R96" s="153">
        <v>0</v>
      </c>
      <c r="S96" s="153"/>
      <c r="T96" s="153"/>
      <c r="U96" s="153"/>
      <c r="V96" s="153"/>
      <c r="W96" s="153"/>
      <c r="X96" s="153"/>
      <c r="Y96" s="153"/>
      <c r="Z96" s="153"/>
      <c r="AA96" s="153"/>
      <c r="AB96" s="153"/>
      <c r="AC96" s="153"/>
      <c r="AD96" s="153"/>
      <c r="AE96" s="153"/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</row>
    <row r="97" spans="1:46" outlineLevel="1" x14ac:dyDescent="0.2">
      <c r="A97" s="154"/>
      <c r="B97" s="158"/>
      <c r="C97" s="189" t="s">
        <v>193</v>
      </c>
      <c r="D97" s="161"/>
      <c r="E97" s="165"/>
      <c r="F97" s="169"/>
      <c r="G97" s="169"/>
      <c r="H97" s="153"/>
      <c r="I97" s="153"/>
      <c r="J97" s="153"/>
      <c r="K97" s="153"/>
      <c r="L97" s="153"/>
      <c r="M97" s="153"/>
      <c r="N97" s="153"/>
      <c r="O97" s="153"/>
      <c r="P97" s="153"/>
      <c r="Q97" s="153" t="s">
        <v>100</v>
      </c>
      <c r="R97" s="153">
        <v>0</v>
      </c>
      <c r="S97" s="153"/>
      <c r="T97" s="153"/>
      <c r="U97" s="153"/>
      <c r="V97" s="153"/>
      <c r="W97" s="153"/>
      <c r="X97" s="153"/>
      <c r="Y97" s="153"/>
      <c r="Z97" s="153"/>
      <c r="AA97" s="153"/>
      <c r="AB97" s="153"/>
      <c r="AC97" s="153"/>
      <c r="AD97" s="153"/>
      <c r="AE97" s="153"/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</row>
    <row r="98" spans="1:46" outlineLevel="1" x14ac:dyDescent="0.2">
      <c r="A98" s="154"/>
      <c r="B98" s="158"/>
      <c r="C98" s="189" t="s">
        <v>194</v>
      </c>
      <c r="D98" s="161"/>
      <c r="E98" s="165">
        <v>29.2</v>
      </c>
      <c r="F98" s="169"/>
      <c r="G98" s="169"/>
      <c r="H98" s="153"/>
      <c r="I98" s="153"/>
      <c r="J98" s="153"/>
      <c r="K98" s="153"/>
      <c r="L98" s="153"/>
      <c r="M98" s="153"/>
      <c r="N98" s="153"/>
      <c r="O98" s="153"/>
      <c r="P98" s="153"/>
      <c r="Q98" s="153" t="s">
        <v>100</v>
      </c>
      <c r="R98" s="153">
        <v>0</v>
      </c>
      <c r="S98" s="153"/>
      <c r="T98" s="153"/>
      <c r="U98" s="153"/>
      <c r="V98" s="153"/>
      <c r="W98" s="153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</row>
    <row r="99" spans="1:46" outlineLevel="1" x14ac:dyDescent="0.2">
      <c r="A99" s="154"/>
      <c r="B99" s="158"/>
      <c r="C99" s="189" t="s">
        <v>195</v>
      </c>
      <c r="D99" s="161"/>
      <c r="E99" s="165">
        <v>19.100000000000001</v>
      </c>
      <c r="F99" s="169"/>
      <c r="G99" s="169"/>
      <c r="H99" s="153"/>
      <c r="I99" s="153"/>
      <c r="J99" s="153"/>
      <c r="K99" s="153"/>
      <c r="L99" s="153"/>
      <c r="M99" s="153"/>
      <c r="N99" s="153"/>
      <c r="O99" s="153"/>
      <c r="P99" s="153"/>
      <c r="Q99" s="153" t="s">
        <v>100</v>
      </c>
      <c r="R99" s="153">
        <v>0</v>
      </c>
      <c r="S99" s="153"/>
      <c r="T99" s="153"/>
      <c r="U99" s="153"/>
      <c r="V99" s="153"/>
      <c r="W99" s="153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</row>
    <row r="100" spans="1:46" outlineLevel="1" x14ac:dyDescent="0.2">
      <c r="A100" s="154">
        <v>20</v>
      </c>
      <c r="B100" s="158" t="s">
        <v>196</v>
      </c>
      <c r="C100" s="188" t="s">
        <v>197</v>
      </c>
      <c r="D100" s="160" t="s">
        <v>135</v>
      </c>
      <c r="E100" s="164">
        <v>48.3</v>
      </c>
      <c r="F100" s="168"/>
      <c r="G100" s="169">
        <f>ROUND(E100*F100,2)</f>
        <v>0</v>
      </c>
      <c r="H100" s="153"/>
      <c r="I100" s="153"/>
      <c r="J100" s="153"/>
      <c r="K100" s="153"/>
      <c r="L100" s="153"/>
      <c r="M100" s="153"/>
      <c r="N100" s="153"/>
      <c r="O100" s="153"/>
      <c r="P100" s="153"/>
      <c r="Q100" s="153" t="s">
        <v>98</v>
      </c>
      <c r="R100" s="153"/>
      <c r="S100" s="153"/>
      <c r="T100" s="153"/>
      <c r="U100" s="15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</row>
    <row r="101" spans="1:46" outlineLevel="1" x14ac:dyDescent="0.2">
      <c r="A101" s="154"/>
      <c r="B101" s="158"/>
      <c r="C101" s="189" t="s">
        <v>192</v>
      </c>
      <c r="D101" s="161"/>
      <c r="E101" s="165"/>
      <c r="F101" s="169"/>
      <c r="G101" s="169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 t="s">
        <v>100</v>
      </c>
      <c r="R101" s="153">
        <v>0</v>
      </c>
      <c r="S101" s="153"/>
      <c r="T101" s="153"/>
      <c r="U101" s="15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</row>
    <row r="102" spans="1:46" outlineLevel="1" x14ac:dyDescent="0.2">
      <c r="A102" s="154"/>
      <c r="B102" s="158"/>
      <c r="C102" s="189" t="s">
        <v>177</v>
      </c>
      <c r="D102" s="161"/>
      <c r="E102" s="165"/>
      <c r="F102" s="169"/>
      <c r="G102" s="169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 t="s">
        <v>100</v>
      </c>
      <c r="R102" s="153">
        <v>0</v>
      </c>
      <c r="S102" s="153"/>
      <c r="T102" s="153"/>
      <c r="U102" s="15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</row>
    <row r="103" spans="1:46" outlineLevel="1" x14ac:dyDescent="0.2">
      <c r="A103" s="154"/>
      <c r="B103" s="158"/>
      <c r="C103" s="189" t="s">
        <v>193</v>
      </c>
      <c r="D103" s="161"/>
      <c r="E103" s="165"/>
      <c r="F103" s="169"/>
      <c r="G103" s="169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 t="s">
        <v>100</v>
      </c>
      <c r="R103" s="153">
        <v>0</v>
      </c>
      <c r="S103" s="153"/>
      <c r="T103" s="153"/>
      <c r="U103" s="15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</row>
    <row r="104" spans="1:46" outlineLevel="1" x14ac:dyDescent="0.2">
      <c r="A104" s="154"/>
      <c r="B104" s="158"/>
      <c r="C104" s="189" t="s">
        <v>194</v>
      </c>
      <c r="D104" s="161"/>
      <c r="E104" s="165">
        <v>29.2</v>
      </c>
      <c r="F104" s="169"/>
      <c r="G104" s="169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 t="s">
        <v>100</v>
      </c>
      <c r="R104" s="153">
        <v>0</v>
      </c>
      <c r="S104" s="153"/>
      <c r="T104" s="153"/>
      <c r="U104" s="15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</row>
    <row r="105" spans="1:46" outlineLevel="1" x14ac:dyDescent="0.2">
      <c r="A105" s="154"/>
      <c r="B105" s="158"/>
      <c r="C105" s="189" t="s">
        <v>195</v>
      </c>
      <c r="D105" s="161"/>
      <c r="E105" s="165">
        <v>19.100000000000001</v>
      </c>
      <c r="F105" s="169"/>
      <c r="G105" s="169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 t="s">
        <v>100</v>
      </c>
      <c r="R105" s="153">
        <v>0</v>
      </c>
      <c r="S105" s="153"/>
      <c r="T105" s="153"/>
      <c r="U105" s="15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</row>
    <row r="106" spans="1:46" outlineLevel="1" x14ac:dyDescent="0.2">
      <c r="A106" s="154">
        <v>21</v>
      </c>
      <c r="B106" s="158" t="s">
        <v>198</v>
      </c>
      <c r="C106" s="188" t="s">
        <v>199</v>
      </c>
      <c r="D106" s="160" t="s">
        <v>200</v>
      </c>
      <c r="E106" s="164">
        <v>5.92</v>
      </c>
      <c r="F106" s="168"/>
      <c r="G106" s="169">
        <f>ROUND(E106*F106,2)</f>
        <v>0</v>
      </c>
      <c r="H106" s="153"/>
      <c r="I106" s="153"/>
      <c r="J106" s="153"/>
      <c r="K106" s="153"/>
      <c r="L106" s="153"/>
      <c r="M106" s="153"/>
      <c r="N106" s="153"/>
      <c r="O106" s="153"/>
      <c r="P106" s="153"/>
      <c r="Q106" s="153" t="s">
        <v>98</v>
      </c>
      <c r="R106" s="153"/>
      <c r="S106" s="153"/>
      <c r="T106" s="153"/>
      <c r="U106" s="15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</row>
    <row r="107" spans="1:46" outlineLevel="1" x14ac:dyDescent="0.2">
      <c r="A107" s="154"/>
      <c r="B107" s="158"/>
      <c r="C107" s="189" t="s">
        <v>201</v>
      </c>
      <c r="D107" s="161"/>
      <c r="E107" s="165"/>
      <c r="F107" s="169"/>
      <c r="G107" s="169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 t="s">
        <v>100</v>
      </c>
      <c r="R107" s="153">
        <v>0</v>
      </c>
      <c r="S107" s="153"/>
      <c r="T107" s="153"/>
      <c r="U107" s="15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</row>
    <row r="108" spans="1:46" outlineLevel="1" x14ac:dyDescent="0.2">
      <c r="A108" s="154"/>
      <c r="B108" s="158"/>
      <c r="C108" s="189" t="s">
        <v>202</v>
      </c>
      <c r="D108" s="161"/>
      <c r="E108" s="165">
        <v>5.92</v>
      </c>
      <c r="F108" s="169"/>
      <c r="G108" s="169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 t="s">
        <v>100</v>
      </c>
      <c r="R108" s="153">
        <v>0</v>
      </c>
      <c r="S108" s="153"/>
      <c r="T108" s="153"/>
      <c r="U108" s="15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</row>
    <row r="109" spans="1:46" outlineLevel="1" x14ac:dyDescent="0.2">
      <c r="A109" s="154">
        <v>22</v>
      </c>
      <c r="B109" s="158" t="s">
        <v>203</v>
      </c>
      <c r="C109" s="188" t="s">
        <v>204</v>
      </c>
      <c r="D109" s="160" t="s">
        <v>200</v>
      </c>
      <c r="E109" s="164">
        <v>29.6</v>
      </c>
      <c r="F109" s="168"/>
      <c r="G109" s="169">
        <f>ROUND(E109*F109,2)</f>
        <v>0</v>
      </c>
      <c r="H109" s="153"/>
      <c r="I109" s="153"/>
      <c r="J109" s="153"/>
      <c r="K109" s="153"/>
      <c r="L109" s="153"/>
      <c r="M109" s="153"/>
      <c r="N109" s="153"/>
      <c r="O109" s="153"/>
      <c r="P109" s="153"/>
      <c r="Q109" s="153" t="s">
        <v>98</v>
      </c>
      <c r="R109" s="153"/>
      <c r="S109" s="153"/>
      <c r="T109" s="153"/>
      <c r="U109" s="15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</row>
    <row r="110" spans="1:46" ht="22.5" outlineLevel="1" x14ac:dyDescent="0.2">
      <c r="A110" s="154">
        <v>23</v>
      </c>
      <c r="B110" s="158" t="s">
        <v>205</v>
      </c>
      <c r="C110" s="188" t="s">
        <v>206</v>
      </c>
      <c r="D110" s="160" t="s">
        <v>200</v>
      </c>
      <c r="E110" s="164">
        <v>5.92</v>
      </c>
      <c r="F110" s="168"/>
      <c r="G110" s="169">
        <f>ROUND(E110*F110,2)</f>
        <v>0</v>
      </c>
      <c r="H110" s="153"/>
      <c r="I110" s="153"/>
      <c r="J110" s="153"/>
      <c r="K110" s="153"/>
      <c r="L110" s="153"/>
      <c r="M110" s="153"/>
      <c r="N110" s="153"/>
      <c r="O110" s="153"/>
      <c r="P110" s="153"/>
      <c r="Q110" s="153" t="s">
        <v>98</v>
      </c>
      <c r="R110" s="153"/>
      <c r="S110" s="153"/>
      <c r="T110" s="153"/>
      <c r="U110" s="15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</row>
    <row r="111" spans="1:46" outlineLevel="1" x14ac:dyDescent="0.2">
      <c r="A111" s="154">
        <v>24</v>
      </c>
      <c r="B111" s="158" t="s">
        <v>207</v>
      </c>
      <c r="C111" s="188" t="s">
        <v>208</v>
      </c>
      <c r="D111" s="160" t="s">
        <v>200</v>
      </c>
      <c r="E111" s="164">
        <v>5.92</v>
      </c>
      <c r="F111" s="168"/>
      <c r="G111" s="169">
        <f>ROUND(E111*F111,2)</f>
        <v>0</v>
      </c>
      <c r="H111" s="153"/>
      <c r="I111" s="153"/>
      <c r="J111" s="153"/>
      <c r="K111" s="153"/>
      <c r="L111" s="153"/>
      <c r="M111" s="153"/>
      <c r="N111" s="153"/>
      <c r="O111" s="153"/>
      <c r="P111" s="153"/>
      <c r="Q111" s="153" t="s">
        <v>98</v>
      </c>
      <c r="R111" s="153"/>
      <c r="S111" s="153"/>
      <c r="T111" s="153"/>
      <c r="U111" s="15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</row>
    <row r="112" spans="1:46" outlineLevel="1" x14ac:dyDescent="0.2">
      <c r="A112" s="154">
        <v>25</v>
      </c>
      <c r="B112" s="158" t="s">
        <v>209</v>
      </c>
      <c r="C112" s="188" t="s">
        <v>210</v>
      </c>
      <c r="D112" s="160" t="s">
        <v>200</v>
      </c>
      <c r="E112" s="164">
        <v>5.92</v>
      </c>
      <c r="F112" s="168"/>
      <c r="G112" s="169">
        <f>ROUND(E112*F112,2)</f>
        <v>0</v>
      </c>
      <c r="H112" s="153"/>
      <c r="I112" s="153"/>
      <c r="J112" s="153"/>
      <c r="K112" s="153"/>
      <c r="L112" s="153"/>
      <c r="M112" s="153"/>
      <c r="N112" s="153"/>
      <c r="O112" s="153"/>
      <c r="P112" s="153"/>
      <c r="Q112" s="153" t="s">
        <v>98</v>
      </c>
      <c r="R112" s="153"/>
      <c r="S112" s="153"/>
      <c r="T112" s="153"/>
      <c r="U112" s="15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</row>
    <row r="113" spans="1:46" outlineLevel="1" x14ac:dyDescent="0.2">
      <c r="A113" s="154">
        <v>26</v>
      </c>
      <c r="B113" s="158" t="s">
        <v>211</v>
      </c>
      <c r="C113" s="188" t="s">
        <v>212</v>
      </c>
      <c r="D113" s="160" t="s">
        <v>200</v>
      </c>
      <c r="E113" s="164">
        <v>41.44</v>
      </c>
      <c r="F113" s="168"/>
      <c r="G113" s="169">
        <f>ROUND(E113*F113,2)</f>
        <v>0</v>
      </c>
      <c r="H113" s="153"/>
      <c r="I113" s="153"/>
      <c r="J113" s="153"/>
      <c r="K113" s="153"/>
      <c r="L113" s="153"/>
      <c r="M113" s="153"/>
      <c r="N113" s="153"/>
      <c r="O113" s="153"/>
      <c r="P113" s="153"/>
      <c r="Q113" s="153" t="s">
        <v>98</v>
      </c>
      <c r="R113" s="153"/>
      <c r="S113" s="153"/>
      <c r="T113" s="153"/>
      <c r="U113" s="153"/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</row>
    <row r="114" spans="1:46" outlineLevel="1" x14ac:dyDescent="0.2">
      <c r="A114" s="154"/>
      <c r="B114" s="158"/>
      <c r="C114" s="189" t="s">
        <v>213</v>
      </c>
      <c r="D114" s="161"/>
      <c r="E114" s="165"/>
      <c r="F114" s="169"/>
      <c r="G114" s="169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 t="s">
        <v>100</v>
      </c>
      <c r="R114" s="153">
        <v>0</v>
      </c>
      <c r="S114" s="153"/>
      <c r="T114" s="153"/>
      <c r="U114" s="15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</row>
    <row r="115" spans="1:46" outlineLevel="1" x14ac:dyDescent="0.2">
      <c r="A115" s="154"/>
      <c r="B115" s="158"/>
      <c r="C115" s="189" t="s">
        <v>214</v>
      </c>
      <c r="D115" s="161"/>
      <c r="E115" s="165">
        <v>41.44</v>
      </c>
      <c r="F115" s="169"/>
      <c r="G115" s="169"/>
      <c r="H115" s="153"/>
      <c r="I115" s="153"/>
      <c r="J115" s="153"/>
      <c r="K115" s="153"/>
      <c r="L115" s="153"/>
      <c r="M115" s="153"/>
      <c r="N115" s="153"/>
      <c r="O115" s="153"/>
      <c r="P115" s="153"/>
      <c r="Q115" s="153" t="s">
        <v>100</v>
      </c>
      <c r="R115" s="153">
        <v>0</v>
      </c>
      <c r="S115" s="153"/>
      <c r="T115" s="153"/>
      <c r="U115" s="15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</row>
    <row r="116" spans="1:46" outlineLevel="1" x14ac:dyDescent="0.2">
      <c r="A116" s="154">
        <v>27</v>
      </c>
      <c r="B116" s="158" t="s">
        <v>215</v>
      </c>
      <c r="C116" s="188" t="s">
        <v>216</v>
      </c>
      <c r="D116" s="160" t="s">
        <v>200</v>
      </c>
      <c r="E116" s="164">
        <v>5.92</v>
      </c>
      <c r="F116" s="168"/>
      <c r="G116" s="169">
        <f>ROUND(E116*F116,2)</f>
        <v>0</v>
      </c>
      <c r="H116" s="153"/>
      <c r="I116" s="153"/>
      <c r="J116" s="153"/>
      <c r="K116" s="153"/>
      <c r="L116" s="153"/>
      <c r="M116" s="153"/>
      <c r="N116" s="153"/>
      <c r="O116" s="153"/>
      <c r="P116" s="153"/>
      <c r="Q116" s="153" t="s">
        <v>98</v>
      </c>
      <c r="R116" s="153"/>
      <c r="S116" s="153"/>
      <c r="T116" s="153"/>
      <c r="U116" s="15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</row>
    <row r="117" spans="1:46" x14ac:dyDescent="0.2">
      <c r="A117" s="155" t="s">
        <v>95</v>
      </c>
      <c r="B117" s="159" t="s">
        <v>62</v>
      </c>
      <c r="C117" s="190" t="s">
        <v>63</v>
      </c>
      <c r="D117" s="162"/>
      <c r="E117" s="166"/>
      <c r="F117" s="170"/>
      <c r="G117" s="170">
        <f>SUMIF(Q118:Q118,"&lt;&gt;NOR",G118:G118)</f>
        <v>0</v>
      </c>
      <c r="Q117" t="s">
        <v>96</v>
      </c>
    </row>
    <row r="118" spans="1:46" ht="22.5" outlineLevel="1" x14ac:dyDescent="0.2">
      <c r="A118" s="154">
        <v>28</v>
      </c>
      <c r="B118" s="158" t="s">
        <v>217</v>
      </c>
      <c r="C118" s="188" t="s">
        <v>218</v>
      </c>
      <c r="D118" s="160" t="s">
        <v>130</v>
      </c>
      <c r="E118" s="164">
        <v>1</v>
      </c>
      <c r="F118" s="168"/>
      <c r="G118" s="169">
        <f>ROUND(E118*F118,2)</f>
        <v>0</v>
      </c>
      <c r="H118" s="153"/>
      <c r="I118" s="153"/>
      <c r="J118" s="153"/>
      <c r="K118" s="153"/>
      <c r="L118" s="153"/>
      <c r="M118" s="153"/>
      <c r="N118" s="153"/>
      <c r="O118" s="153"/>
      <c r="P118" s="153"/>
      <c r="Q118" s="153" t="s">
        <v>98</v>
      </c>
      <c r="R118" s="153"/>
      <c r="S118" s="153"/>
      <c r="T118" s="153"/>
      <c r="U118" s="15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</row>
    <row r="119" spans="1:46" x14ac:dyDescent="0.2">
      <c r="A119" s="155" t="s">
        <v>95</v>
      </c>
      <c r="B119" s="159" t="s">
        <v>64</v>
      </c>
      <c r="C119" s="190" t="s">
        <v>65</v>
      </c>
      <c r="D119" s="162"/>
      <c r="E119" s="166"/>
      <c r="F119" s="170"/>
      <c r="G119" s="170">
        <f>SUMIF(Q120:Q120,"&lt;&gt;NOR",G120:G120)</f>
        <v>0</v>
      </c>
      <c r="Q119" t="s">
        <v>96</v>
      </c>
    </row>
    <row r="120" spans="1:46" ht="22.5" outlineLevel="1" x14ac:dyDescent="0.2">
      <c r="A120" s="154">
        <v>29</v>
      </c>
      <c r="B120" s="158" t="s">
        <v>219</v>
      </c>
      <c r="C120" s="188" t="s">
        <v>220</v>
      </c>
      <c r="D120" s="160" t="s">
        <v>221</v>
      </c>
      <c r="E120" s="164">
        <v>1</v>
      </c>
      <c r="F120" s="168"/>
      <c r="G120" s="169">
        <f>ROUND(E120*F120,2)</f>
        <v>0</v>
      </c>
      <c r="H120" s="153"/>
      <c r="I120" s="153"/>
      <c r="J120" s="153"/>
      <c r="K120" s="153"/>
      <c r="L120" s="153"/>
      <c r="M120" s="153"/>
      <c r="N120" s="153"/>
      <c r="O120" s="153"/>
      <c r="P120" s="153"/>
      <c r="Q120" s="153" t="s">
        <v>98</v>
      </c>
      <c r="R120" s="153"/>
      <c r="S120" s="153"/>
      <c r="T120" s="153"/>
      <c r="U120" s="15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</row>
    <row r="121" spans="1:46" x14ac:dyDescent="0.2">
      <c r="A121" s="155" t="s">
        <v>95</v>
      </c>
      <c r="B121" s="159" t="s">
        <v>66</v>
      </c>
      <c r="C121" s="190" t="s">
        <v>67</v>
      </c>
      <c r="D121" s="162"/>
      <c r="E121" s="166"/>
      <c r="F121" s="170"/>
      <c r="G121" s="170">
        <f>SUMIF(Q122:Q155,"&lt;&gt;NOR",G122:G155)</f>
        <v>0</v>
      </c>
      <c r="Q121" t="s">
        <v>96</v>
      </c>
    </row>
    <row r="122" spans="1:46" ht="33.75" outlineLevel="1" x14ac:dyDescent="0.2">
      <c r="A122" s="154">
        <v>30</v>
      </c>
      <c r="B122" s="158" t="s">
        <v>222</v>
      </c>
      <c r="C122" s="188" t="s">
        <v>223</v>
      </c>
      <c r="D122" s="160" t="s">
        <v>135</v>
      </c>
      <c r="E122" s="164">
        <v>58.15</v>
      </c>
      <c r="F122" s="168"/>
      <c r="G122" s="169">
        <f>ROUND(E122*F122,2)</f>
        <v>0</v>
      </c>
      <c r="H122" s="153"/>
      <c r="I122" s="153"/>
      <c r="J122" s="153"/>
      <c r="K122" s="153"/>
      <c r="L122" s="153"/>
      <c r="M122" s="153"/>
      <c r="N122" s="153"/>
      <c r="O122" s="153"/>
      <c r="P122" s="153"/>
      <c r="Q122" s="153" t="s">
        <v>98</v>
      </c>
      <c r="R122" s="153"/>
      <c r="S122" s="153"/>
      <c r="T122" s="153"/>
      <c r="U122" s="15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</row>
    <row r="123" spans="1:46" outlineLevel="1" x14ac:dyDescent="0.2">
      <c r="A123" s="154"/>
      <c r="B123" s="158"/>
      <c r="C123" s="189" t="s">
        <v>224</v>
      </c>
      <c r="D123" s="161"/>
      <c r="E123" s="165"/>
      <c r="F123" s="169"/>
      <c r="G123" s="169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 t="s">
        <v>100</v>
      </c>
      <c r="R123" s="153">
        <v>0</v>
      </c>
      <c r="S123" s="153"/>
      <c r="T123" s="153"/>
      <c r="U123" s="15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</row>
    <row r="124" spans="1:46" outlineLevel="1" x14ac:dyDescent="0.2">
      <c r="A124" s="154"/>
      <c r="B124" s="158"/>
      <c r="C124" s="189" t="s">
        <v>225</v>
      </c>
      <c r="D124" s="161"/>
      <c r="E124" s="165"/>
      <c r="F124" s="169"/>
      <c r="G124" s="169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 t="s">
        <v>100</v>
      </c>
      <c r="R124" s="153">
        <v>0</v>
      </c>
      <c r="S124" s="153"/>
      <c r="T124" s="153"/>
      <c r="U124" s="15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</row>
    <row r="125" spans="1:46" outlineLevel="1" x14ac:dyDescent="0.2">
      <c r="A125" s="154"/>
      <c r="B125" s="158"/>
      <c r="C125" s="189" t="s">
        <v>226</v>
      </c>
      <c r="D125" s="161"/>
      <c r="E125" s="165"/>
      <c r="F125" s="169"/>
      <c r="G125" s="169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 t="s">
        <v>100</v>
      </c>
      <c r="R125" s="153">
        <v>0</v>
      </c>
      <c r="S125" s="153"/>
      <c r="T125" s="153"/>
      <c r="U125" s="153"/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</row>
    <row r="126" spans="1:46" outlineLevel="1" x14ac:dyDescent="0.2">
      <c r="A126" s="154"/>
      <c r="B126" s="158"/>
      <c r="C126" s="189" t="s">
        <v>227</v>
      </c>
      <c r="D126" s="161"/>
      <c r="E126" s="165">
        <v>58.15</v>
      </c>
      <c r="F126" s="169"/>
      <c r="G126" s="169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 t="s">
        <v>100</v>
      </c>
      <c r="R126" s="153">
        <v>0</v>
      </c>
      <c r="S126" s="153"/>
      <c r="T126" s="153"/>
      <c r="U126" s="15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</row>
    <row r="127" spans="1:46" ht="22.5" outlineLevel="1" x14ac:dyDescent="0.2">
      <c r="A127" s="154">
        <v>31</v>
      </c>
      <c r="B127" s="158" t="s">
        <v>228</v>
      </c>
      <c r="C127" s="188" t="s">
        <v>229</v>
      </c>
      <c r="D127" s="160" t="s">
        <v>135</v>
      </c>
      <c r="E127" s="164">
        <v>37.137499999999996</v>
      </c>
      <c r="F127" s="168"/>
      <c r="G127" s="169">
        <f>ROUND(E127*F127,2)</f>
        <v>0</v>
      </c>
      <c r="H127" s="153"/>
      <c r="I127" s="153"/>
      <c r="J127" s="153"/>
      <c r="K127" s="153"/>
      <c r="L127" s="153"/>
      <c r="M127" s="153"/>
      <c r="N127" s="153"/>
      <c r="O127" s="153"/>
      <c r="P127" s="153"/>
      <c r="Q127" s="153" t="s">
        <v>98</v>
      </c>
      <c r="R127" s="153"/>
      <c r="S127" s="153"/>
      <c r="T127" s="153"/>
      <c r="U127" s="153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</row>
    <row r="128" spans="1:46" outlineLevel="1" x14ac:dyDescent="0.2">
      <c r="A128" s="154"/>
      <c r="B128" s="158"/>
      <c r="C128" s="189" t="s">
        <v>177</v>
      </c>
      <c r="D128" s="161"/>
      <c r="E128" s="165"/>
      <c r="F128" s="169"/>
      <c r="G128" s="169"/>
      <c r="H128" s="153"/>
      <c r="I128" s="153"/>
      <c r="J128" s="153"/>
      <c r="K128" s="153"/>
      <c r="L128" s="153"/>
      <c r="M128" s="153"/>
      <c r="N128" s="153"/>
      <c r="O128" s="153"/>
      <c r="P128" s="153"/>
      <c r="Q128" s="153" t="s">
        <v>100</v>
      </c>
      <c r="R128" s="153">
        <v>0</v>
      </c>
      <c r="S128" s="153"/>
      <c r="T128" s="153"/>
      <c r="U128" s="153"/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</row>
    <row r="129" spans="1:46" outlineLevel="1" x14ac:dyDescent="0.2">
      <c r="A129" s="154"/>
      <c r="B129" s="158"/>
      <c r="C129" s="189" t="s">
        <v>230</v>
      </c>
      <c r="D129" s="161"/>
      <c r="E129" s="165"/>
      <c r="F129" s="169"/>
      <c r="G129" s="169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 t="s">
        <v>100</v>
      </c>
      <c r="R129" s="153">
        <v>0</v>
      </c>
      <c r="S129" s="153"/>
      <c r="T129" s="153"/>
      <c r="U129" s="15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</row>
    <row r="130" spans="1:46" outlineLevel="1" x14ac:dyDescent="0.2">
      <c r="A130" s="154"/>
      <c r="B130" s="158"/>
      <c r="C130" s="189" t="s">
        <v>231</v>
      </c>
      <c r="D130" s="161"/>
      <c r="E130" s="165"/>
      <c r="F130" s="169"/>
      <c r="G130" s="169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 t="s">
        <v>100</v>
      </c>
      <c r="R130" s="153">
        <v>0</v>
      </c>
      <c r="S130" s="153"/>
      <c r="T130" s="153"/>
      <c r="U130" s="15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</row>
    <row r="131" spans="1:46" outlineLevel="1" x14ac:dyDescent="0.2">
      <c r="A131" s="154"/>
      <c r="B131" s="158"/>
      <c r="C131" s="189" t="s">
        <v>232</v>
      </c>
      <c r="D131" s="161"/>
      <c r="E131" s="165"/>
      <c r="F131" s="169"/>
      <c r="G131" s="169"/>
      <c r="H131" s="153"/>
      <c r="I131" s="153"/>
      <c r="J131" s="153"/>
      <c r="K131" s="153"/>
      <c r="L131" s="153"/>
      <c r="M131" s="153"/>
      <c r="N131" s="153"/>
      <c r="O131" s="153"/>
      <c r="P131" s="153"/>
      <c r="Q131" s="153" t="s">
        <v>100</v>
      </c>
      <c r="R131" s="153">
        <v>0</v>
      </c>
      <c r="S131" s="153"/>
      <c r="T131" s="153"/>
      <c r="U131" s="15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</row>
    <row r="132" spans="1:46" outlineLevel="1" x14ac:dyDescent="0.2">
      <c r="A132" s="154"/>
      <c r="B132" s="158"/>
      <c r="C132" s="189" t="s">
        <v>287</v>
      </c>
      <c r="D132" s="161"/>
      <c r="E132" s="165">
        <v>13.7</v>
      </c>
      <c r="F132" s="169"/>
      <c r="G132" s="169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 t="s">
        <v>100</v>
      </c>
      <c r="R132" s="153">
        <v>0</v>
      </c>
      <c r="S132" s="153"/>
      <c r="T132" s="153"/>
      <c r="U132" s="153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</row>
    <row r="133" spans="1:46" outlineLevel="1" x14ac:dyDescent="0.2">
      <c r="A133" s="154"/>
      <c r="B133" s="158"/>
      <c r="C133" s="191" t="s">
        <v>143</v>
      </c>
      <c r="D133" s="163"/>
      <c r="E133" s="167">
        <v>13.7</v>
      </c>
      <c r="F133" s="169"/>
      <c r="G133" s="169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 t="s">
        <v>100</v>
      </c>
      <c r="R133" s="153">
        <v>1</v>
      </c>
      <c r="S133" s="153"/>
      <c r="T133" s="153"/>
      <c r="U133" s="15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</row>
    <row r="134" spans="1:46" outlineLevel="1" x14ac:dyDescent="0.2">
      <c r="A134" s="154"/>
      <c r="B134" s="158"/>
      <c r="C134" s="189" t="s">
        <v>233</v>
      </c>
      <c r="D134" s="161"/>
      <c r="E134" s="165"/>
      <c r="F134" s="169"/>
      <c r="G134" s="169"/>
      <c r="H134" s="153"/>
      <c r="I134" s="153"/>
      <c r="J134" s="153"/>
      <c r="K134" s="153"/>
      <c r="L134" s="153"/>
      <c r="M134" s="153"/>
      <c r="N134" s="153"/>
      <c r="O134" s="153"/>
      <c r="P134" s="153"/>
      <c r="Q134" s="153" t="s">
        <v>100</v>
      </c>
      <c r="R134" s="153">
        <v>0</v>
      </c>
      <c r="S134" s="153"/>
      <c r="T134" s="153"/>
      <c r="U134" s="15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</row>
    <row r="135" spans="1:46" outlineLevel="1" x14ac:dyDescent="0.2">
      <c r="A135" s="154"/>
      <c r="B135" s="158"/>
      <c r="C135" s="189" t="s">
        <v>234</v>
      </c>
      <c r="D135" s="161"/>
      <c r="E135" s="165">
        <v>8.7225000000000001</v>
      </c>
      <c r="F135" s="169"/>
      <c r="G135" s="169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 t="s">
        <v>100</v>
      </c>
      <c r="R135" s="153">
        <v>0</v>
      </c>
      <c r="S135" s="153"/>
      <c r="T135" s="153"/>
      <c r="U135" s="153"/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</row>
    <row r="136" spans="1:46" outlineLevel="1" x14ac:dyDescent="0.2">
      <c r="A136" s="154"/>
      <c r="B136" s="158"/>
      <c r="C136" s="191" t="s">
        <v>143</v>
      </c>
      <c r="D136" s="163"/>
      <c r="E136" s="167">
        <v>8.7225000000000001</v>
      </c>
      <c r="F136" s="169"/>
      <c r="G136" s="169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 t="s">
        <v>100</v>
      </c>
      <c r="R136" s="153">
        <v>1</v>
      </c>
      <c r="S136" s="153"/>
      <c r="T136" s="153"/>
      <c r="U136" s="15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</row>
    <row r="137" spans="1:46" outlineLevel="1" x14ac:dyDescent="0.2">
      <c r="A137" s="154"/>
      <c r="B137" s="158"/>
      <c r="C137" s="189" t="s">
        <v>235</v>
      </c>
      <c r="D137" s="161"/>
      <c r="E137" s="165"/>
      <c r="F137" s="169"/>
      <c r="G137" s="169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 t="s">
        <v>100</v>
      </c>
      <c r="R137" s="153">
        <v>0</v>
      </c>
      <c r="S137" s="153"/>
      <c r="T137" s="153"/>
      <c r="U137" s="15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</row>
    <row r="138" spans="1:46" outlineLevel="1" x14ac:dyDescent="0.2">
      <c r="A138" s="154"/>
      <c r="B138" s="158"/>
      <c r="C138" s="189" t="s">
        <v>236</v>
      </c>
      <c r="D138" s="161"/>
      <c r="E138" s="165">
        <v>14.715</v>
      </c>
      <c r="F138" s="169"/>
      <c r="G138" s="169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 t="s">
        <v>100</v>
      </c>
      <c r="R138" s="153">
        <v>0</v>
      </c>
      <c r="S138" s="153"/>
      <c r="T138" s="153"/>
      <c r="U138" s="15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</row>
    <row r="139" spans="1:46" outlineLevel="1" x14ac:dyDescent="0.2">
      <c r="A139" s="154"/>
      <c r="B139" s="158"/>
      <c r="C139" s="191" t="s">
        <v>143</v>
      </c>
      <c r="D139" s="163"/>
      <c r="E139" s="167">
        <v>14.715</v>
      </c>
      <c r="F139" s="169"/>
      <c r="G139" s="169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 t="s">
        <v>100</v>
      </c>
      <c r="R139" s="153">
        <v>1</v>
      </c>
      <c r="S139" s="153"/>
      <c r="T139" s="153"/>
      <c r="U139" s="15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</row>
    <row r="140" spans="1:46" ht="22.5" outlineLevel="1" x14ac:dyDescent="0.2">
      <c r="A140" s="154">
        <v>32</v>
      </c>
      <c r="B140" s="158" t="s">
        <v>237</v>
      </c>
      <c r="C140" s="188" t="s">
        <v>238</v>
      </c>
      <c r="D140" s="160" t="s">
        <v>135</v>
      </c>
      <c r="E140" s="164">
        <v>37.137499999999996</v>
      </c>
      <c r="F140" s="168"/>
      <c r="G140" s="169">
        <f>ROUND(E140*F140,2)</f>
        <v>0</v>
      </c>
      <c r="H140" s="153"/>
      <c r="I140" s="153"/>
      <c r="J140" s="153"/>
      <c r="K140" s="153"/>
      <c r="L140" s="153"/>
      <c r="M140" s="153"/>
      <c r="N140" s="153"/>
      <c r="O140" s="153"/>
      <c r="P140" s="153"/>
      <c r="Q140" s="153" t="s">
        <v>98</v>
      </c>
      <c r="R140" s="153"/>
      <c r="S140" s="153"/>
      <c r="T140" s="153"/>
      <c r="U140" s="153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</row>
    <row r="141" spans="1:46" outlineLevel="1" x14ac:dyDescent="0.2">
      <c r="A141" s="154"/>
      <c r="B141" s="158"/>
      <c r="C141" s="189" t="s">
        <v>177</v>
      </c>
      <c r="D141" s="161"/>
      <c r="E141" s="165"/>
      <c r="F141" s="169"/>
      <c r="G141" s="169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 t="s">
        <v>100</v>
      </c>
      <c r="R141" s="153">
        <v>0</v>
      </c>
      <c r="S141" s="153"/>
      <c r="T141" s="153"/>
      <c r="U141" s="153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</row>
    <row r="142" spans="1:46" outlineLevel="1" x14ac:dyDescent="0.2">
      <c r="A142" s="154"/>
      <c r="B142" s="158"/>
      <c r="C142" s="189" t="s">
        <v>230</v>
      </c>
      <c r="D142" s="161"/>
      <c r="E142" s="165"/>
      <c r="F142" s="169"/>
      <c r="G142" s="169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 t="s">
        <v>100</v>
      </c>
      <c r="R142" s="153">
        <v>0</v>
      </c>
      <c r="S142" s="153"/>
      <c r="T142" s="153"/>
      <c r="U142" s="15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</row>
    <row r="143" spans="1:46" outlineLevel="1" x14ac:dyDescent="0.2">
      <c r="A143" s="154"/>
      <c r="B143" s="158"/>
      <c r="C143" s="189" t="s">
        <v>231</v>
      </c>
      <c r="D143" s="161"/>
      <c r="E143" s="165"/>
      <c r="F143" s="169"/>
      <c r="G143" s="169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 t="s">
        <v>100</v>
      </c>
      <c r="R143" s="153">
        <v>0</v>
      </c>
      <c r="S143" s="153"/>
      <c r="T143" s="153"/>
      <c r="U143" s="15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</row>
    <row r="144" spans="1:46" outlineLevel="1" x14ac:dyDescent="0.2">
      <c r="A144" s="154"/>
      <c r="B144" s="158"/>
      <c r="C144" s="189" t="s">
        <v>232</v>
      </c>
      <c r="D144" s="161"/>
      <c r="E144" s="165"/>
      <c r="F144" s="169"/>
      <c r="G144" s="169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 t="s">
        <v>100</v>
      </c>
      <c r="R144" s="153">
        <v>0</v>
      </c>
      <c r="S144" s="153"/>
      <c r="T144" s="153"/>
      <c r="U144" s="153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</row>
    <row r="145" spans="1:46" outlineLevel="1" x14ac:dyDescent="0.2">
      <c r="A145" s="154"/>
      <c r="B145" s="158"/>
      <c r="C145" s="189" t="s">
        <v>287</v>
      </c>
      <c r="D145" s="161"/>
      <c r="E145" s="165">
        <v>13.7</v>
      </c>
      <c r="F145" s="169"/>
      <c r="G145" s="169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 t="s">
        <v>100</v>
      </c>
      <c r="R145" s="153">
        <v>0</v>
      </c>
      <c r="S145" s="153"/>
      <c r="T145" s="153"/>
      <c r="U145" s="153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</row>
    <row r="146" spans="1:46" outlineLevel="1" x14ac:dyDescent="0.2">
      <c r="A146" s="154"/>
      <c r="B146" s="158"/>
      <c r="C146" s="191" t="s">
        <v>143</v>
      </c>
      <c r="D146" s="163"/>
      <c r="E146" s="167">
        <v>13.7</v>
      </c>
      <c r="F146" s="169"/>
      <c r="G146" s="169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 t="s">
        <v>100</v>
      </c>
      <c r="R146" s="153">
        <v>1</v>
      </c>
      <c r="S146" s="153"/>
      <c r="T146" s="153"/>
      <c r="U146" s="15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</row>
    <row r="147" spans="1:46" outlineLevel="1" x14ac:dyDescent="0.2">
      <c r="A147" s="154"/>
      <c r="B147" s="158"/>
      <c r="C147" s="189" t="s">
        <v>233</v>
      </c>
      <c r="D147" s="161"/>
      <c r="E147" s="165"/>
      <c r="F147" s="169"/>
      <c r="G147" s="169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 t="s">
        <v>100</v>
      </c>
      <c r="R147" s="153">
        <v>0</v>
      </c>
      <c r="S147" s="153"/>
      <c r="T147" s="153"/>
      <c r="U147" s="153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</row>
    <row r="148" spans="1:46" outlineLevel="1" x14ac:dyDescent="0.2">
      <c r="A148" s="154"/>
      <c r="B148" s="158"/>
      <c r="C148" s="189" t="s">
        <v>234</v>
      </c>
      <c r="D148" s="161"/>
      <c r="E148" s="165">
        <v>8.7225000000000001</v>
      </c>
      <c r="F148" s="169"/>
      <c r="G148" s="169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 t="s">
        <v>100</v>
      </c>
      <c r="R148" s="153">
        <v>0</v>
      </c>
      <c r="S148" s="153"/>
      <c r="T148" s="153"/>
      <c r="U148" s="153"/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</row>
    <row r="149" spans="1:46" outlineLevel="1" x14ac:dyDescent="0.2">
      <c r="A149" s="154"/>
      <c r="B149" s="158"/>
      <c r="C149" s="191" t="s">
        <v>143</v>
      </c>
      <c r="D149" s="163"/>
      <c r="E149" s="167">
        <v>8.7225000000000001</v>
      </c>
      <c r="F149" s="169"/>
      <c r="G149" s="169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 t="s">
        <v>100</v>
      </c>
      <c r="R149" s="153">
        <v>1</v>
      </c>
      <c r="S149" s="153"/>
      <c r="T149" s="153"/>
      <c r="U149" s="15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</row>
    <row r="150" spans="1:46" outlineLevel="1" x14ac:dyDescent="0.2">
      <c r="A150" s="154"/>
      <c r="B150" s="158"/>
      <c r="C150" s="189" t="s">
        <v>235</v>
      </c>
      <c r="D150" s="161"/>
      <c r="E150" s="165"/>
      <c r="F150" s="169"/>
      <c r="G150" s="169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 t="s">
        <v>100</v>
      </c>
      <c r="R150" s="153">
        <v>0</v>
      </c>
      <c r="S150" s="153"/>
      <c r="T150" s="153"/>
      <c r="U150" s="15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</row>
    <row r="151" spans="1:46" outlineLevel="1" x14ac:dyDescent="0.2">
      <c r="A151" s="154"/>
      <c r="B151" s="158"/>
      <c r="C151" s="189" t="s">
        <v>236</v>
      </c>
      <c r="D151" s="161"/>
      <c r="E151" s="165">
        <v>14.715</v>
      </c>
      <c r="F151" s="169"/>
      <c r="G151" s="169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 t="s">
        <v>100</v>
      </c>
      <c r="R151" s="153">
        <v>0</v>
      </c>
      <c r="S151" s="153"/>
      <c r="T151" s="153"/>
      <c r="U151" s="15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</row>
    <row r="152" spans="1:46" outlineLevel="1" x14ac:dyDescent="0.2">
      <c r="A152" s="154"/>
      <c r="B152" s="158"/>
      <c r="C152" s="191" t="s">
        <v>143</v>
      </c>
      <c r="D152" s="163"/>
      <c r="E152" s="167">
        <v>14.715</v>
      </c>
      <c r="F152" s="169"/>
      <c r="G152" s="169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 t="s">
        <v>100</v>
      </c>
      <c r="R152" s="153">
        <v>1</v>
      </c>
      <c r="S152" s="153"/>
      <c r="T152" s="153"/>
      <c r="U152" s="15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</row>
    <row r="153" spans="1:46" ht="22.5" outlineLevel="1" x14ac:dyDescent="0.2">
      <c r="A153" s="154">
        <v>33</v>
      </c>
      <c r="B153" s="158" t="s">
        <v>239</v>
      </c>
      <c r="C153" s="188" t="s">
        <v>240</v>
      </c>
      <c r="D153" s="160" t="s">
        <v>221</v>
      </c>
      <c r="E153" s="164">
        <v>1</v>
      </c>
      <c r="F153" s="168"/>
      <c r="G153" s="169">
        <f>ROUND(E153*F153,2)</f>
        <v>0</v>
      </c>
      <c r="H153" s="153"/>
      <c r="I153" s="153"/>
      <c r="J153" s="153"/>
      <c r="K153" s="153"/>
      <c r="L153" s="153"/>
      <c r="M153" s="153"/>
      <c r="N153" s="153"/>
      <c r="O153" s="153"/>
      <c r="P153" s="153"/>
      <c r="Q153" s="153" t="s">
        <v>98</v>
      </c>
      <c r="R153" s="153"/>
      <c r="S153" s="153"/>
      <c r="T153" s="153"/>
      <c r="U153" s="153"/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</row>
    <row r="154" spans="1:46" ht="22.5" outlineLevel="1" x14ac:dyDescent="0.2">
      <c r="A154" s="154">
        <v>34</v>
      </c>
      <c r="B154" s="158" t="s">
        <v>241</v>
      </c>
      <c r="C154" s="188" t="s">
        <v>242</v>
      </c>
      <c r="D154" s="160" t="s">
        <v>135</v>
      </c>
      <c r="E154" s="164">
        <v>19</v>
      </c>
      <c r="F154" s="168"/>
      <c r="G154" s="169">
        <f>ROUND(E154*F154,2)</f>
        <v>0</v>
      </c>
      <c r="H154" s="153"/>
      <c r="I154" s="153"/>
      <c r="J154" s="153"/>
      <c r="K154" s="153"/>
      <c r="L154" s="153"/>
      <c r="M154" s="153"/>
      <c r="N154" s="153"/>
      <c r="O154" s="153"/>
      <c r="P154" s="153"/>
      <c r="Q154" s="153" t="s">
        <v>98</v>
      </c>
      <c r="R154" s="153"/>
      <c r="S154" s="153"/>
      <c r="T154" s="153"/>
      <c r="U154" s="153"/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</row>
    <row r="155" spans="1:46" outlineLevel="1" x14ac:dyDescent="0.2">
      <c r="A155" s="154">
        <v>35</v>
      </c>
      <c r="B155" s="158" t="s">
        <v>243</v>
      </c>
      <c r="C155" s="188" t="s">
        <v>244</v>
      </c>
      <c r="D155" s="160" t="s">
        <v>135</v>
      </c>
      <c r="E155" s="164">
        <v>16.5</v>
      </c>
      <c r="F155" s="168"/>
      <c r="G155" s="169">
        <f>ROUND(E155*F155,2)</f>
        <v>0</v>
      </c>
      <c r="H155" s="153"/>
      <c r="I155" s="153"/>
      <c r="J155" s="153"/>
      <c r="K155" s="153"/>
      <c r="L155" s="153"/>
      <c r="M155" s="153"/>
      <c r="N155" s="153"/>
      <c r="O155" s="153"/>
      <c r="P155" s="153"/>
      <c r="Q155" s="153" t="s">
        <v>98</v>
      </c>
      <c r="R155" s="153"/>
      <c r="S155" s="153"/>
      <c r="T155" s="153"/>
      <c r="U155" s="153"/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</row>
    <row r="156" spans="1:46" x14ac:dyDescent="0.2">
      <c r="A156" s="155" t="s">
        <v>95</v>
      </c>
      <c r="B156" s="159" t="s">
        <v>68</v>
      </c>
      <c r="C156" s="190" t="s">
        <v>69</v>
      </c>
      <c r="D156" s="162"/>
      <c r="E156" s="166"/>
      <c r="F156" s="170"/>
      <c r="G156" s="170">
        <f>SUMIF(Q157:Q176,"&lt;&gt;NOR",G157:G176)</f>
        <v>0</v>
      </c>
      <c r="Q156" t="s">
        <v>96</v>
      </c>
    </row>
    <row r="157" spans="1:46" outlineLevel="1" x14ac:dyDescent="0.2">
      <c r="A157" s="154">
        <v>36</v>
      </c>
      <c r="B157" s="158" t="s">
        <v>245</v>
      </c>
      <c r="C157" s="188" t="s">
        <v>246</v>
      </c>
      <c r="D157" s="160" t="s">
        <v>135</v>
      </c>
      <c r="E157" s="164">
        <v>48.5</v>
      </c>
      <c r="F157" s="168"/>
      <c r="G157" s="169">
        <f>ROUND(E157*F157,2)</f>
        <v>0</v>
      </c>
      <c r="H157" s="153"/>
      <c r="I157" s="153"/>
      <c r="J157" s="153"/>
      <c r="K157" s="153"/>
      <c r="L157" s="153"/>
      <c r="M157" s="153"/>
      <c r="N157" s="153"/>
      <c r="O157" s="153"/>
      <c r="P157" s="153"/>
      <c r="Q157" s="153" t="s">
        <v>98</v>
      </c>
      <c r="R157" s="153"/>
      <c r="S157" s="153"/>
      <c r="T157" s="153"/>
      <c r="U157" s="153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</row>
    <row r="158" spans="1:46" outlineLevel="1" x14ac:dyDescent="0.2">
      <c r="A158" s="154"/>
      <c r="B158" s="158"/>
      <c r="C158" s="189" t="s">
        <v>247</v>
      </c>
      <c r="D158" s="161"/>
      <c r="E158" s="165"/>
      <c r="F158" s="169"/>
      <c r="G158" s="169"/>
      <c r="H158" s="153"/>
      <c r="I158" s="153"/>
      <c r="J158" s="153"/>
      <c r="K158" s="153"/>
      <c r="L158" s="153"/>
      <c r="M158" s="153"/>
      <c r="N158" s="153"/>
      <c r="O158" s="153"/>
      <c r="P158" s="153"/>
      <c r="Q158" s="153" t="s">
        <v>100</v>
      </c>
      <c r="R158" s="153">
        <v>0</v>
      </c>
      <c r="S158" s="153"/>
      <c r="T158" s="153"/>
      <c r="U158" s="153"/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</row>
    <row r="159" spans="1:46" outlineLevel="1" x14ac:dyDescent="0.2">
      <c r="A159" s="154"/>
      <c r="B159" s="158"/>
      <c r="C159" s="189" t="s">
        <v>248</v>
      </c>
      <c r="D159" s="161"/>
      <c r="E159" s="165"/>
      <c r="F159" s="169"/>
      <c r="G159" s="169"/>
      <c r="H159" s="153"/>
      <c r="I159" s="153"/>
      <c r="J159" s="153"/>
      <c r="K159" s="153"/>
      <c r="L159" s="153"/>
      <c r="M159" s="153"/>
      <c r="N159" s="153"/>
      <c r="O159" s="153"/>
      <c r="P159" s="153"/>
      <c r="Q159" s="153" t="s">
        <v>100</v>
      </c>
      <c r="R159" s="153">
        <v>0</v>
      </c>
      <c r="S159" s="153"/>
      <c r="T159" s="153"/>
      <c r="U159" s="153"/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</row>
    <row r="160" spans="1:46" outlineLevel="1" x14ac:dyDescent="0.2">
      <c r="A160" s="154"/>
      <c r="B160" s="158"/>
      <c r="C160" s="189" t="s">
        <v>249</v>
      </c>
      <c r="D160" s="161"/>
      <c r="E160" s="165">
        <v>48.5</v>
      </c>
      <c r="F160" s="169"/>
      <c r="G160" s="169"/>
      <c r="H160" s="153"/>
      <c r="I160" s="153"/>
      <c r="J160" s="153"/>
      <c r="K160" s="153"/>
      <c r="L160" s="153"/>
      <c r="M160" s="153"/>
      <c r="N160" s="153"/>
      <c r="O160" s="153"/>
      <c r="P160" s="153"/>
      <c r="Q160" s="153" t="s">
        <v>100</v>
      </c>
      <c r="R160" s="153">
        <v>0</v>
      </c>
      <c r="S160" s="153"/>
      <c r="T160" s="153"/>
      <c r="U160" s="153"/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</row>
    <row r="161" spans="1:46" outlineLevel="1" x14ac:dyDescent="0.2">
      <c r="A161" s="154">
        <v>37</v>
      </c>
      <c r="B161" s="158" t="s">
        <v>250</v>
      </c>
      <c r="C161" s="188" t="s">
        <v>251</v>
      </c>
      <c r="D161" s="160" t="s">
        <v>135</v>
      </c>
      <c r="E161" s="164">
        <v>48.5</v>
      </c>
      <c r="F161" s="168"/>
      <c r="G161" s="169">
        <f>ROUND(E161*F161,2)</f>
        <v>0</v>
      </c>
      <c r="H161" s="153"/>
      <c r="I161" s="153"/>
      <c r="J161" s="153"/>
      <c r="K161" s="153"/>
      <c r="L161" s="153"/>
      <c r="M161" s="153"/>
      <c r="N161" s="153"/>
      <c r="O161" s="153"/>
      <c r="P161" s="153"/>
      <c r="Q161" s="153" t="s">
        <v>98</v>
      </c>
      <c r="R161" s="153"/>
      <c r="S161" s="153"/>
      <c r="T161" s="153"/>
      <c r="U161" s="153"/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</row>
    <row r="162" spans="1:46" outlineLevel="1" x14ac:dyDescent="0.2">
      <c r="A162" s="154"/>
      <c r="B162" s="158"/>
      <c r="C162" s="189" t="s">
        <v>247</v>
      </c>
      <c r="D162" s="161"/>
      <c r="E162" s="165"/>
      <c r="F162" s="169"/>
      <c r="G162" s="169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 t="s">
        <v>100</v>
      </c>
      <c r="R162" s="153">
        <v>0</v>
      </c>
      <c r="S162" s="153"/>
      <c r="T162" s="153"/>
      <c r="U162" s="15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</row>
    <row r="163" spans="1:46" outlineLevel="1" x14ac:dyDescent="0.2">
      <c r="A163" s="154"/>
      <c r="B163" s="158"/>
      <c r="C163" s="189" t="s">
        <v>248</v>
      </c>
      <c r="D163" s="161"/>
      <c r="E163" s="165"/>
      <c r="F163" s="169"/>
      <c r="G163" s="169"/>
      <c r="H163" s="153"/>
      <c r="I163" s="153"/>
      <c r="J163" s="153"/>
      <c r="K163" s="153"/>
      <c r="L163" s="153"/>
      <c r="M163" s="153"/>
      <c r="N163" s="153"/>
      <c r="O163" s="153"/>
      <c r="P163" s="153"/>
      <c r="Q163" s="153" t="s">
        <v>100</v>
      </c>
      <c r="R163" s="153">
        <v>0</v>
      </c>
      <c r="S163" s="153"/>
      <c r="T163" s="153"/>
      <c r="U163" s="153"/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/>
      <c r="AF163" s="153"/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</row>
    <row r="164" spans="1:46" outlineLevel="1" x14ac:dyDescent="0.2">
      <c r="A164" s="154"/>
      <c r="B164" s="158"/>
      <c r="C164" s="189" t="s">
        <v>249</v>
      </c>
      <c r="D164" s="161"/>
      <c r="E164" s="165">
        <v>48.5</v>
      </c>
      <c r="F164" s="169"/>
      <c r="G164" s="169"/>
      <c r="H164" s="153"/>
      <c r="I164" s="153"/>
      <c r="J164" s="153"/>
      <c r="K164" s="153"/>
      <c r="L164" s="153"/>
      <c r="M164" s="153"/>
      <c r="N164" s="153"/>
      <c r="O164" s="153"/>
      <c r="P164" s="153"/>
      <c r="Q164" s="153" t="s">
        <v>100</v>
      </c>
      <c r="R164" s="153">
        <v>0</v>
      </c>
      <c r="S164" s="153"/>
      <c r="T164" s="153"/>
      <c r="U164" s="153"/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/>
      <c r="AF164" s="153"/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</row>
    <row r="165" spans="1:46" ht="22.5" outlineLevel="1" x14ac:dyDescent="0.2">
      <c r="A165" s="154">
        <v>38</v>
      </c>
      <c r="B165" s="158" t="s">
        <v>252</v>
      </c>
      <c r="C165" s="188" t="s">
        <v>253</v>
      </c>
      <c r="D165" s="160" t="s">
        <v>135</v>
      </c>
      <c r="E165" s="164">
        <v>48.5</v>
      </c>
      <c r="F165" s="168"/>
      <c r="G165" s="169">
        <f>ROUND(E165*F165,2)</f>
        <v>0</v>
      </c>
      <c r="H165" s="153"/>
      <c r="I165" s="153"/>
      <c r="J165" s="153"/>
      <c r="K165" s="153"/>
      <c r="L165" s="153"/>
      <c r="M165" s="153"/>
      <c r="N165" s="153"/>
      <c r="O165" s="153"/>
      <c r="P165" s="153"/>
      <c r="Q165" s="153" t="s">
        <v>98</v>
      </c>
      <c r="R165" s="153"/>
      <c r="S165" s="153"/>
      <c r="T165" s="153"/>
      <c r="U165" s="153"/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/>
      <c r="AF165" s="153"/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</row>
    <row r="166" spans="1:46" outlineLevel="1" x14ac:dyDescent="0.2">
      <c r="A166" s="154"/>
      <c r="B166" s="158"/>
      <c r="C166" s="189" t="s">
        <v>247</v>
      </c>
      <c r="D166" s="161"/>
      <c r="E166" s="165"/>
      <c r="F166" s="169"/>
      <c r="G166" s="169"/>
      <c r="H166" s="153"/>
      <c r="I166" s="153"/>
      <c r="J166" s="153"/>
      <c r="K166" s="153"/>
      <c r="L166" s="153"/>
      <c r="M166" s="153"/>
      <c r="N166" s="153"/>
      <c r="O166" s="153"/>
      <c r="P166" s="153"/>
      <c r="Q166" s="153" t="s">
        <v>100</v>
      </c>
      <c r="R166" s="153">
        <v>0</v>
      </c>
      <c r="S166" s="153"/>
      <c r="T166" s="153"/>
      <c r="U166" s="15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/>
      <c r="AF166" s="153"/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</row>
    <row r="167" spans="1:46" outlineLevel="1" x14ac:dyDescent="0.2">
      <c r="A167" s="154"/>
      <c r="B167" s="158"/>
      <c r="C167" s="189" t="s">
        <v>248</v>
      </c>
      <c r="D167" s="161"/>
      <c r="E167" s="165"/>
      <c r="F167" s="169"/>
      <c r="G167" s="169"/>
      <c r="H167" s="153"/>
      <c r="I167" s="153"/>
      <c r="J167" s="153"/>
      <c r="K167" s="153"/>
      <c r="L167" s="153"/>
      <c r="M167" s="153"/>
      <c r="N167" s="153"/>
      <c r="O167" s="153"/>
      <c r="P167" s="153"/>
      <c r="Q167" s="153" t="s">
        <v>100</v>
      </c>
      <c r="R167" s="153">
        <v>0</v>
      </c>
      <c r="S167" s="153"/>
      <c r="T167" s="153"/>
      <c r="U167" s="153"/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/>
      <c r="AF167" s="153"/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</row>
    <row r="168" spans="1:46" outlineLevel="1" x14ac:dyDescent="0.2">
      <c r="A168" s="154"/>
      <c r="B168" s="158"/>
      <c r="C168" s="189" t="s">
        <v>249</v>
      </c>
      <c r="D168" s="161"/>
      <c r="E168" s="165">
        <v>48.5</v>
      </c>
      <c r="F168" s="169"/>
      <c r="G168" s="169"/>
      <c r="H168" s="153"/>
      <c r="I168" s="153"/>
      <c r="J168" s="153"/>
      <c r="K168" s="153"/>
      <c r="L168" s="153"/>
      <c r="M168" s="153"/>
      <c r="N168" s="153"/>
      <c r="O168" s="153"/>
      <c r="P168" s="153"/>
      <c r="Q168" s="153" t="s">
        <v>100</v>
      </c>
      <c r="R168" s="153">
        <v>0</v>
      </c>
      <c r="S168" s="153"/>
      <c r="T168" s="153"/>
      <c r="U168" s="153"/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/>
      <c r="AF168" s="153"/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</row>
    <row r="169" spans="1:46" outlineLevel="1" x14ac:dyDescent="0.2">
      <c r="A169" s="154">
        <v>39</v>
      </c>
      <c r="B169" s="158" t="s">
        <v>254</v>
      </c>
      <c r="C169" s="188" t="s">
        <v>255</v>
      </c>
      <c r="D169" s="160" t="s">
        <v>135</v>
      </c>
      <c r="E169" s="164">
        <v>48.5</v>
      </c>
      <c r="F169" s="168"/>
      <c r="G169" s="169">
        <f>ROUND(E169*F169,2)</f>
        <v>0</v>
      </c>
      <c r="H169" s="153"/>
      <c r="I169" s="153"/>
      <c r="J169" s="153"/>
      <c r="K169" s="153"/>
      <c r="L169" s="153"/>
      <c r="M169" s="153"/>
      <c r="N169" s="153"/>
      <c r="O169" s="153"/>
      <c r="P169" s="153"/>
      <c r="Q169" s="153" t="s">
        <v>256</v>
      </c>
      <c r="R169" s="153"/>
      <c r="S169" s="153"/>
      <c r="T169" s="153"/>
      <c r="U169" s="153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/>
      <c r="AF169" s="153"/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</row>
    <row r="170" spans="1:46" outlineLevel="1" x14ac:dyDescent="0.2">
      <c r="A170" s="154"/>
      <c r="B170" s="158"/>
      <c r="C170" s="189" t="s">
        <v>257</v>
      </c>
      <c r="D170" s="161"/>
      <c r="E170" s="165"/>
      <c r="F170" s="169"/>
      <c r="G170" s="169"/>
      <c r="H170" s="153"/>
      <c r="I170" s="153"/>
      <c r="J170" s="153"/>
      <c r="K170" s="153"/>
      <c r="L170" s="153"/>
      <c r="M170" s="153"/>
      <c r="N170" s="153"/>
      <c r="O170" s="153"/>
      <c r="P170" s="153"/>
      <c r="Q170" s="153" t="s">
        <v>100</v>
      </c>
      <c r="R170" s="153">
        <v>0</v>
      </c>
      <c r="S170" s="153"/>
      <c r="T170" s="153"/>
      <c r="U170" s="153"/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/>
      <c r="AF170" s="153"/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</row>
    <row r="171" spans="1:46" outlineLevel="1" x14ac:dyDescent="0.2">
      <c r="A171" s="154"/>
      <c r="B171" s="158"/>
      <c r="C171" s="189" t="s">
        <v>249</v>
      </c>
      <c r="D171" s="161"/>
      <c r="E171" s="165">
        <v>48.5</v>
      </c>
      <c r="F171" s="169"/>
      <c r="G171" s="169"/>
      <c r="H171" s="153"/>
      <c r="I171" s="153"/>
      <c r="J171" s="153"/>
      <c r="K171" s="153"/>
      <c r="L171" s="153"/>
      <c r="M171" s="153"/>
      <c r="N171" s="153"/>
      <c r="O171" s="153"/>
      <c r="P171" s="153"/>
      <c r="Q171" s="153" t="s">
        <v>100</v>
      </c>
      <c r="R171" s="153">
        <v>0</v>
      </c>
      <c r="S171" s="153"/>
      <c r="T171" s="153"/>
      <c r="U171" s="15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/>
      <c r="AF171" s="153"/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</row>
    <row r="172" spans="1:46" outlineLevel="1" x14ac:dyDescent="0.2">
      <c r="A172" s="154">
        <v>40</v>
      </c>
      <c r="B172" s="158" t="s">
        <v>258</v>
      </c>
      <c r="C172" s="188" t="s">
        <v>259</v>
      </c>
      <c r="D172" s="160" t="s">
        <v>260</v>
      </c>
      <c r="E172" s="164">
        <v>5.5</v>
      </c>
      <c r="F172" s="168"/>
      <c r="G172" s="169">
        <f>ROUND(E172*F172,2)</f>
        <v>0</v>
      </c>
      <c r="H172" s="153"/>
      <c r="I172" s="153"/>
      <c r="J172" s="153"/>
      <c r="K172" s="153"/>
      <c r="L172" s="153"/>
      <c r="M172" s="153"/>
      <c r="N172" s="153"/>
      <c r="O172" s="153"/>
      <c r="P172" s="153"/>
      <c r="Q172" s="153" t="s">
        <v>98</v>
      </c>
      <c r="R172" s="153"/>
      <c r="S172" s="153"/>
      <c r="T172" s="153"/>
      <c r="U172" s="15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/>
      <c r="AF172" s="153"/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</row>
    <row r="173" spans="1:46" outlineLevel="1" x14ac:dyDescent="0.2">
      <c r="A173" s="154"/>
      <c r="B173" s="158"/>
      <c r="C173" s="189" t="s">
        <v>247</v>
      </c>
      <c r="D173" s="161"/>
      <c r="E173" s="165"/>
      <c r="F173" s="169"/>
      <c r="G173" s="169"/>
      <c r="H173" s="153"/>
      <c r="I173" s="153"/>
      <c r="J173" s="153"/>
      <c r="K173" s="153"/>
      <c r="L173" s="153"/>
      <c r="M173" s="153"/>
      <c r="N173" s="153"/>
      <c r="O173" s="153"/>
      <c r="P173" s="153"/>
      <c r="Q173" s="153" t="s">
        <v>100</v>
      </c>
      <c r="R173" s="153">
        <v>0</v>
      </c>
      <c r="S173" s="153"/>
      <c r="T173" s="153"/>
      <c r="U173" s="153"/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/>
      <c r="AF173" s="153"/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</row>
    <row r="174" spans="1:46" outlineLevel="1" x14ac:dyDescent="0.2">
      <c r="A174" s="154"/>
      <c r="B174" s="158"/>
      <c r="C174" s="189" t="s">
        <v>261</v>
      </c>
      <c r="D174" s="161"/>
      <c r="E174" s="165">
        <v>5.5</v>
      </c>
      <c r="F174" s="169"/>
      <c r="G174" s="169"/>
      <c r="H174" s="153"/>
      <c r="I174" s="153"/>
      <c r="J174" s="153"/>
      <c r="K174" s="153"/>
      <c r="L174" s="153"/>
      <c r="M174" s="153"/>
      <c r="N174" s="153"/>
      <c r="O174" s="153"/>
      <c r="P174" s="153"/>
      <c r="Q174" s="153" t="s">
        <v>100</v>
      </c>
      <c r="R174" s="153">
        <v>0</v>
      </c>
      <c r="S174" s="153"/>
      <c r="T174" s="153"/>
      <c r="U174" s="15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/>
      <c r="AF174" s="153"/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</row>
    <row r="175" spans="1:46" ht="22.5" outlineLevel="1" x14ac:dyDescent="0.2">
      <c r="A175" s="154">
        <v>41</v>
      </c>
      <c r="B175" s="158" t="s">
        <v>262</v>
      </c>
      <c r="C175" s="188" t="s">
        <v>263</v>
      </c>
      <c r="D175" s="160" t="s">
        <v>130</v>
      </c>
      <c r="E175" s="164">
        <v>1</v>
      </c>
      <c r="F175" s="168"/>
      <c r="G175" s="169">
        <f>ROUND(E175*F175,2)</f>
        <v>0</v>
      </c>
      <c r="H175" s="153"/>
      <c r="I175" s="153"/>
      <c r="J175" s="153"/>
      <c r="K175" s="153"/>
      <c r="L175" s="153"/>
      <c r="M175" s="153"/>
      <c r="N175" s="153"/>
      <c r="O175" s="153"/>
      <c r="P175" s="153"/>
      <c r="Q175" s="153" t="s">
        <v>98</v>
      </c>
      <c r="R175" s="153"/>
      <c r="S175" s="153"/>
      <c r="T175" s="153"/>
      <c r="U175" s="153"/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/>
      <c r="AF175" s="153"/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</row>
    <row r="176" spans="1:46" outlineLevel="1" x14ac:dyDescent="0.2">
      <c r="A176" s="154">
        <v>42</v>
      </c>
      <c r="B176" s="158" t="s">
        <v>264</v>
      </c>
      <c r="C176" s="188" t="s">
        <v>265</v>
      </c>
      <c r="D176" s="160" t="s">
        <v>0</v>
      </c>
      <c r="E176" s="164">
        <v>0.82</v>
      </c>
      <c r="F176" s="168"/>
      <c r="G176" s="169">
        <f>ROUND(E176*F176,2)</f>
        <v>0</v>
      </c>
      <c r="H176" s="153"/>
      <c r="I176" s="153"/>
      <c r="J176" s="153"/>
      <c r="K176" s="153"/>
      <c r="L176" s="153"/>
      <c r="M176" s="153"/>
      <c r="N176" s="153"/>
      <c r="O176" s="153"/>
      <c r="P176" s="153"/>
      <c r="Q176" s="153" t="s">
        <v>98</v>
      </c>
      <c r="R176" s="153"/>
      <c r="S176" s="153"/>
      <c r="T176" s="153"/>
      <c r="U176" s="153"/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/>
      <c r="AF176" s="153"/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</row>
    <row r="177" spans="1:46" x14ac:dyDescent="0.2">
      <c r="A177" s="155" t="s">
        <v>95</v>
      </c>
      <c r="B177" s="159" t="s">
        <v>70</v>
      </c>
      <c r="C177" s="190" t="s">
        <v>71</v>
      </c>
      <c r="D177" s="162"/>
      <c r="E177" s="166"/>
      <c r="F177" s="170"/>
      <c r="G177" s="170">
        <f>SUMIF(Q178:Q178,"&lt;&gt;NOR",G178:G178)</f>
        <v>0</v>
      </c>
      <c r="Q177" t="s">
        <v>96</v>
      </c>
    </row>
    <row r="178" spans="1:46" outlineLevel="1" x14ac:dyDescent="0.2">
      <c r="A178" s="154">
        <v>43</v>
      </c>
      <c r="B178" s="158" t="s">
        <v>266</v>
      </c>
      <c r="C178" s="188" t="s">
        <v>267</v>
      </c>
      <c r="D178" s="160" t="s">
        <v>130</v>
      </c>
      <c r="E178" s="164">
        <v>1</v>
      </c>
      <c r="F178" s="168"/>
      <c r="G178" s="169">
        <f>ROUND(E178*F178,2)</f>
        <v>0</v>
      </c>
      <c r="H178" s="153"/>
      <c r="I178" s="153"/>
      <c r="J178" s="153"/>
      <c r="K178" s="153"/>
      <c r="L178" s="153"/>
      <c r="M178" s="153"/>
      <c r="N178" s="153"/>
      <c r="O178" s="153"/>
      <c r="P178" s="153"/>
      <c r="Q178" s="153" t="s">
        <v>98</v>
      </c>
      <c r="R178" s="153"/>
      <c r="S178" s="153"/>
      <c r="T178" s="153"/>
      <c r="U178" s="153"/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/>
      <c r="AF178" s="153"/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</row>
    <row r="179" spans="1:46" x14ac:dyDescent="0.2">
      <c r="A179" s="155" t="s">
        <v>95</v>
      </c>
      <c r="B179" s="159" t="s">
        <v>72</v>
      </c>
      <c r="C179" s="190" t="s">
        <v>73</v>
      </c>
      <c r="D179" s="162"/>
      <c r="E179" s="166"/>
      <c r="F179" s="170"/>
      <c r="G179" s="170">
        <f>SUMIF(Q180:Q190,"&lt;&gt;NOR",G180:G190)</f>
        <v>0</v>
      </c>
      <c r="Q179" t="s">
        <v>96</v>
      </c>
    </row>
    <row r="180" spans="1:46" outlineLevel="1" x14ac:dyDescent="0.2">
      <c r="A180" s="154">
        <v>44</v>
      </c>
      <c r="B180" s="158" t="s">
        <v>268</v>
      </c>
      <c r="C180" s="188" t="s">
        <v>269</v>
      </c>
      <c r="D180" s="160" t="s">
        <v>135</v>
      </c>
      <c r="E180" s="164">
        <v>119.67999999999998</v>
      </c>
      <c r="F180" s="168"/>
      <c r="G180" s="169">
        <f>ROUND(E180*F180,2)</f>
        <v>0</v>
      </c>
      <c r="H180" s="153"/>
      <c r="I180" s="153"/>
      <c r="J180" s="153"/>
      <c r="K180" s="153"/>
      <c r="L180" s="153"/>
      <c r="M180" s="153"/>
      <c r="N180" s="153"/>
      <c r="O180" s="153"/>
      <c r="P180" s="153"/>
      <c r="Q180" s="153" t="s">
        <v>176</v>
      </c>
      <c r="R180" s="153"/>
      <c r="S180" s="153"/>
      <c r="T180" s="153"/>
      <c r="U180" s="153"/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/>
      <c r="AF180" s="153"/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</row>
    <row r="181" spans="1:46" outlineLevel="1" x14ac:dyDescent="0.2">
      <c r="A181" s="154"/>
      <c r="B181" s="158"/>
      <c r="C181" s="189" t="s">
        <v>270</v>
      </c>
      <c r="D181" s="161"/>
      <c r="E181" s="165"/>
      <c r="F181" s="169"/>
      <c r="G181" s="169"/>
      <c r="H181" s="153"/>
      <c r="I181" s="153"/>
      <c r="J181" s="153"/>
      <c r="K181" s="153"/>
      <c r="L181" s="153"/>
      <c r="M181" s="153"/>
      <c r="N181" s="153"/>
      <c r="O181" s="153"/>
      <c r="P181" s="153"/>
      <c r="Q181" s="153" t="s">
        <v>100</v>
      </c>
      <c r="R181" s="153">
        <v>0</v>
      </c>
      <c r="S181" s="153"/>
      <c r="T181" s="153"/>
      <c r="U181" s="153"/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/>
      <c r="AF181" s="153"/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</row>
    <row r="182" spans="1:46" outlineLevel="1" x14ac:dyDescent="0.2">
      <c r="A182" s="154"/>
      <c r="B182" s="158"/>
      <c r="C182" s="189" t="s">
        <v>148</v>
      </c>
      <c r="D182" s="161"/>
      <c r="E182" s="165"/>
      <c r="F182" s="169"/>
      <c r="G182" s="169"/>
      <c r="H182" s="153"/>
      <c r="I182" s="153"/>
      <c r="J182" s="153"/>
      <c r="K182" s="153"/>
      <c r="L182" s="153"/>
      <c r="M182" s="153"/>
      <c r="N182" s="153"/>
      <c r="O182" s="153"/>
      <c r="P182" s="153"/>
      <c r="Q182" s="153" t="s">
        <v>100</v>
      </c>
      <c r="R182" s="153">
        <v>0</v>
      </c>
      <c r="S182" s="153"/>
      <c r="T182" s="153"/>
      <c r="U182" s="153"/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/>
      <c r="AF182" s="153"/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</row>
    <row r="183" spans="1:46" outlineLevel="1" x14ac:dyDescent="0.2">
      <c r="A183" s="154"/>
      <c r="B183" s="158"/>
      <c r="C183" s="189" t="s">
        <v>271</v>
      </c>
      <c r="D183" s="161"/>
      <c r="E183" s="165">
        <v>41.52</v>
      </c>
      <c r="F183" s="169"/>
      <c r="G183" s="169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 t="s">
        <v>100</v>
      </c>
      <c r="R183" s="153">
        <v>0</v>
      </c>
      <c r="S183" s="153"/>
      <c r="T183" s="153"/>
      <c r="U183" s="15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/>
      <c r="AF183" s="153"/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</row>
    <row r="184" spans="1:46" outlineLevel="1" x14ac:dyDescent="0.2">
      <c r="A184" s="154"/>
      <c r="B184" s="158"/>
      <c r="C184" s="191" t="s">
        <v>143</v>
      </c>
      <c r="D184" s="163"/>
      <c r="E184" s="167">
        <v>41.52</v>
      </c>
      <c r="F184" s="169"/>
      <c r="G184" s="169"/>
      <c r="H184" s="153"/>
      <c r="I184" s="153"/>
      <c r="J184" s="153"/>
      <c r="K184" s="153"/>
      <c r="L184" s="153"/>
      <c r="M184" s="153"/>
      <c r="N184" s="153"/>
      <c r="O184" s="153"/>
      <c r="P184" s="153"/>
      <c r="Q184" s="153" t="s">
        <v>100</v>
      </c>
      <c r="R184" s="153">
        <v>1</v>
      </c>
      <c r="S184" s="153"/>
      <c r="T184" s="153"/>
      <c r="U184" s="153"/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/>
      <c r="AF184" s="153"/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</row>
    <row r="185" spans="1:46" outlineLevel="1" x14ac:dyDescent="0.2">
      <c r="A185" s="154"/>
      <c r="B185" s="158"/>
      <c r="C185" s="189" t="s">
        <v>248</v>
      </c>
      <c r="D185" s="161"/>
      <c r="E185" s="165"/>
      <c r="F185" s="169"/>
      <c r="G185" s="169"/>
      <c r="H185" s="153"/>
      <c r="I185" s="153"/>
      <c r="J185" s="153"/>
      <c r="K185" s="153"/>
      <c r="L185" s="153"/>
      <c r="M185" s="153"/>
      <c r="N185" s="153"/>
      <c r="O185" s="153"/>
      <c r="P185" s="153"/>
      <c r="Q185" s="153" t="s">
        <v>100</v>
      </c>
      <c r="R185" s="153">
        <v>0</v>
      </c>
      <c r="S185" s="153"/>
      <c r="T185" s="153"/>
      <c r="U185" s="15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/>
      <c r="AF185" s="153"/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</row>
    <row r="186" spans="1:46" outlineLevel="1" x14ac:dyDescent="0.2">
      <c r="A186" s="154"/>
      <c r="B186" s="158"/>
      <c r="C186" s="189" t="s">
        <v>272</v>
      </c>
      <c r="D186" s="161"/>
      <c r="E186" s="165">
        <v>62.76</v>
      </c>
      <c r="F186" s="169"/>
      <c r="G186" s="169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 t="s">
        <v>100</v>
      </c>
      <c r="R186" s="153">
        <v>0</v>
      </c>
      <c r="S186" s="153"/>
      <c r="T186" s="153"/>
      <c r="U186" s="15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/>
      <c r="AF186" s="153"/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</row>
    <row r="187" spans="1:46" outlineLevel="1" x14ac:dyDescent="0.2">
      <c r="A187" s="154"/>
      <c r="B187" s="158"/>
      <c r="C187" s="191" t="s">
        <v>143</v>
      </c>
      <c r="D187" s="163"/>
      <c r="E187" s="167">
        <v>62.76</v>
      </c>
      <c r="F187" s="169"/>
      <c r="G187" s="169"/>
      <c r="H187" s="153"/>
      <c r="I187" s="153"/>
      <c r="J187" s="153"/>
      <c r="K187" s="153"/>
      <c r="L187" s="153"/>
      <c r="M187" s="153"/>
      <c r="N187" s="153"/>
      <c r="O187" s="153"/>
      <c r="P187" s="153"/>
      <c r="Q187" s="153" t="s">
        <v>100</v>
      </c>
      <c r="R187" s="153">
        <v>1</v>
      </c>
      <c r="S187" s="153"/>
      <c r="T187" s="153"/>
      <c r="U187" s="15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/>
      <c r="AF187" s="153"/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</row>
    <row r="188" spans="1:46" outlineLevel="1" x14ac:dyDescent="0.2">
      <c r="A188" s="154"/>
      <c r="B188" s="158"/>
      <c r="C188" s="189" t="s">
        <v>273</v>
      </c>
      <c r="D188" s="161"/>
      <c r="E188" s="165"/>
      <c r="F188" s="169"/>
      <c r="G188" s="169"/>
      <c r="H188" s="153"/>
      <c r="I188" s="153"/>
      <c r="J188" s="153"/>
      <c r="K188" s="153"/>
      <c r="L188" s="153"/>
      <c r="M188" s="153"/>
      <c r="N188" s="153"/>
      <c r="O188" s="153"/>
      <c r="P188" s="153"/>
      <c r="Q188" s="153" t="s">
        <v>100</v>
      </c>
      <c r="R188" s="153">
        <v>0</v>
      </c>
      <c r="S188" s="153"/>
      <c r="T188" s="153"/>
      <c r="U188" s="15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/>
      <c r="AF188" s="153"/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</row>
    <row r="189" spans="1:46" outlineLevel="1" x14ac:dyDescent="0.2">
      <c r="A189" s="154"/>
      <c r="B189" s="158"/>
      <c r="C189" s="189" t="s">
        <v>274</v>
      </c>
      <c r="D189" s="161"/>
      <c r="E189" s="165">
        <v>15.4</v>
      </c>
      <c r="F189" s="169"/>
      <c r="G189" s="169"/>
      <c r="H189" s="153"/>
      <c r="I189" s="153"/>
      <c r="J189" s="153"/>
      <c r="K189" s="153"/>
      <c r="L189" s="153"/>
      <c r="M189" s="153"/>
      <c r="N189" s="153"/>
      <c r="O189" s="153"/>
      <c r="P189" s="153"/>
      <c r="Q189" s="153" t="s">
        <v>100</v>
      </c>
      <c r="R189" s="153">
        <v>0</v>
      </c>
      <c r="S189" s="153"/>
      <c r="T189" s="153"/>
      <c r="U189" s="153"/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/>
      <c r="AF189" s="153"/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</row>
    <row r="190" spans="1:46" outlineLevel="1" x14ac:dyDescent="0.2">
      <c r="A190" s="154"/>
      <c r="B190" s="158"/>
      <c r="C190" s="191" t="s">
        <v>143</v>
      </c>
      <c r="D190" s="163"/>
      <c r="E190" s="167">
        <v>15.4</v>
      </c>
      <c r="F190" s="169"/>
      <c r="G190" s="169"/>
      <c r="H190" s="153"/>
      <c r="I190" s="153"/>
      <c r="J190" s="153"/>
      <c r="K190" s="153"/>
      <c r="L190" s="153"/>
      <c r="M190" s="153"/>
      <c r="N190" s="153"/>
      <c r="O190" s="153"/>
      <c r="P190" s="153"/>
      <c r="Q190" s="153" t="s">
        <v>100</v>
      </c>
      <c r="R190" s="153">
        <v>1</v>
      </c>
      <c r="S190" s="153"/>
      <c r="T190" s="153"/>
      <c r="U190" s="153"/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/>
      <c r="AF190" s="153"/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</row>
    <row r="191" spans="1:46" x14ac:dyDescent="0.2">
      <c r="A191" s="155" t="s">
        <v>95</v>
      </c>
      <c r="B191" s="159" t="s">
        <v>74</v>
      </c>
      <c r="C191" s="190" t="s">
        <v>75</v>
      </c>
      <c r="D191" s="162"/>
      <c r="E191" s="166"/>
      <c r="F191" s="170"/>
      <c r="G191" s="170">
        <f>SUMIF(Q192:Q194,"&lt;&gt;NOR",G192:G194)</f>
        <v>0</v>
      </c>
      <c r="Q191" t="s">
        <v>96</v>
      </c>
    </row>
    <row r="192" spans="1:46" ht="22.5" outlineLevel="1" x14ac:dyDescent="0.2">
      <c r="A192" s="154">
        <v>45</v>
      </c>
      <c r="B192" s="158" t="s">
        <v>275</v>
      </c>
      <c r="C192" s="188" t="s">
        <v>276</v>
      </c>
      <c r="D192" s="160" t="s">
        <v>221</v>
      </c>
      <c r="E192" s="164">
        <v>1</v>
      </c>
      <c r="F192" s="168"/>
      <c r="G192" s="169">
        <f>ROUND(E192*F192,2)</f>
        <v>0</v>
      </c>
      <c r="H192" s="153"/>
      <c r="I192" s="153"/>
      <c r="J192" s="153"/>
      <c r="K192" s="153"/>
      <c r="L192" s="153"/>
      <c r="M192" s="153"/>
      <c r="N192" s="153"/>
      <c r="O192" s="153"/>
      <c r="P192" s="153"/>
      <c r="Q192" s="153" t="s">
        <v>98</v>
      </c>
      <c r="R192" s="153"/>
      <c r="S192" s="153"/>
      <c r="T192" s="153"/>
      <c r="U192" s="15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/>
      <c r="AF192" s="153"/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</row>
    <row r="193" spans="1:46" ht="22.5" outlineLevel="1" x14ac:dyDescent="0.2">
      <c r="A193" s="154">
        <v>46</v>
      </c>
      <c r="B193" s="158" t="s">
        <v>277</v>
      </c>
      <c r="C193" s="188" t="s">
        <v>278</v>
      </c>
      <c r="D193" s="160" t="s">
        <v>221</v>
      </c>
      <c r="E193" s="164">
        <v>2</v>
      </c>
      <c r="F193" s="168"/>
      <c r="G193" s="169">
        <f>ROUND(E193*F193,2)</f>
        <v>0</v>
      </c>
      <c r="H193" s="153"/>
      <c r="I193" s="153"/>
      <c r="J193" s="153"/>
      <c r="K193" s="153"/>
      <c r="L193" s="153"/>
      <c r="M193" s="153"/>
      <c r="N193" s="153"/>
      <c r="O193" s="153"/>
      <c r="P193" s="153"/>
      <c r="Q193" s="153" t="s">
        <v>98</v>
      </c>
      <c r="R193" s="153"/>
      <c r="S193" s="153"/>
      <c r="T193" s="153"/>
      <c r="U193" s="153"/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/>
      <c r="AF193" s="153"/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</row>
    <row r="194" spans="1:46" ht="22.5" outlineLevel="1" x14ac:dyDescent="0.2">
      <c r="A194" s="154">
        <v>47</v>
      </c>
      <c r="B194" s="158" t="s">
        <v>279</v>
      </c>
      <c r="C194" s="188" t="s">
        <v>280</v>
      </c>
      <c r="D194" s="160" t="s">
        <v>221</v>
      </c>
      <c r="E194" s="164">
        <v>1</v>
      </c>
      <c r="F194" s="168"/>
      <c r="G194" s="169">
        <f>ROUND(E194*F194,2)</f>
        <v>0</v>
      </c>
      <c r="H194" s="153"/>
      <c r="I194" s="153"/>
      <c r="J194" s="153"/>
      <c r="K194" s="153"/>
      <c r="L194" s="153"/>
      <c r="M194" s="153"/>
      <c r="N194" s="153"/>
      <c r="O194" s="153"/>
      <c r="P194" s="153"/>
      <c r="Q194" s="153" t="s">
        <v>98</v>
      </c>
      <c r="R194" s="153"/>
      <c r="S194" s="153"/>
      <c r="T194" s="153"/>
      <c r="U194" s="153"/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/>
      <c r="AF194" s="153"/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</row>
    <row r="195" spans="1:46" x14ac:dyDescent="0.2">
      <c r="A195" s="155" t="s">
        <v>95</v>
      </c>
      <c r="B195" s="159" t="s">
        <v>76</v>
      </c>
      <c r="C195" s="190" t="s">
        <v>77</v>
      </c>
      <c r="D195" s="162"/>
      <c r="E195" s="166"/>
      <c r="F195" s="170"/>
      <c r="G195" s="170">
        <f>SUMIF(Q196:Q196,"&lt;&gt;NOR",G196:G196)</f>
        <v>0</v>
      </c>
      <c r="Q195" t="s">
        <v>96</v>
      </c>
    </row>
    <row r="196" spans="1:46" ht="22.5" outlineLevel="1" x14ac:dyDescent="0.2">
      <c r="A196" s="154">
        <v>48</v>
      </c>
      <c r="B196" s="158" t="s">
        <v>288</v>
      </c>
      <c r="C196" s="188" t="s">
        <v>281</v>
      </c>
      <c r="D196" s="160" t="s">
        <v>221</v>
      </c>
      <c r="E196" s="164">
        <v>1</v>
      </c>
      <c r="F196" s="168"/>
      <c r="G196" s="169">
        <f>ROUND(E196*F196,2)</f>
        <v>0</v>
      </c>
      <c r="H196" s="153"/>
      <c r="I196" s="153"/>
      <c r="J196" s="153"/>
      <c r="K196" s="153"/>
      <c r="L196" s="153"/>
      <c r="M196" s="153"/>
      <c r="N196" s="153"/>
      <c r="O196" s="153"/>
      <c r="P196" s="153"/>
      <c r="Q196" s="153" t="s">
        <v>98</v>
      </c>
      <c r="R196" s="153"/>
      <c r="S196" s="153"/>
      <c r="T196" s="153"/>
      <c r="U196" s="153"/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/>
      <c r="AF196" s="153"/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</row>
    <row r="197" spans="1:46" x14ac:dyDescent="0.2">
      <c r="A197" s="155" t="s">
        <v>95</v>
      </c>
      <c r="B197" s="159" t="s">
        <v>78</v>
      </c>
      <c r="C197" s="190" t="s">
        <v>79</v>
      </c>
      <c r="D197" s="162"/>
      <c r="E197" s="166"/>
      <c r="F197" s="170"/>
      <c r="G197" s="170">
        <f>SUMIF(Q198:Q198,"&lt;&gt;NOR",G198:G198)</f>
        <v>0</v>
      </c>
      <c r="Q197" t="s">
        <v>96</v>
      </c>
    </row>
    <row r="198" spans="1:46" ht="22.5" outlineLevel="1" x14ac:dyDescent="0.2">
      <c r="A198" s="178">
        <v>49</v>
      </c>
      <c r="B198" s="179" t="s">
        <v>282</v>
      </c>
      <c r="C198" s="192" t="s">
        <v>289</v>
      </c>
      <c r="D198" s="180" t="s">
        <v>130</v>
      </c>
      <c r="E198" s="181">
        <v>1</v>
      </c>
      <c r="F198" s="182"/>
      <c r="G198" s="183">
        <f>ROUND(E198*F198,2)</f>
        <v>0</v>
      </c>
      <c r="H198" s="153"/>
      <c r="I198" s="153"/>
      <c r="J198" s="153"/>
      <c r="K198" s="153"/>
      <c r="L198" s="153"/>
      <c r="M198" s="153"/>
      <c r="N198" s="153"/>
      <c r="O198" s="153"/>
      <c r="P198" s="153"/>
      <c r="Q198" s="153" t="s">
        <v>176</v>
      </c>
      <c r="R198" s="153"/>
      <c r="S198" s="153"/>
      <c r="T198" s="153"/>
      <c r="U198" s="153"/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/>
      <c r="AF198" s="153"/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</row>
    <row r="199" spans="1:46" x14ac:dyDescent="0.2">
      <c r="A199" s="6"/>
      <c r="B199" s="7" t="s">
        <v>231</v>
      </c>
      <c r="C199" s="193" t="s">
        <v>231</v>
      </c>
      <c r="D199" s="6"/>
      <c r="E199" s="6"/>
      <c r="F199" s="6"/>
      <c r="G199" s="6"/>
      <c r="O199">
        <v>15</v>
      </c>
      <c r="P199">
        <v>21</v>
      </c>
    </row>
    <row r="200" spans="1:46" x14ac:dyDescent="0.2">
      <c r="A200" s="184"/>
      <c r="B200" s="185" t="s">
        <v>285</v>
      </c>
      <c r="C200" s="194" t="s">
        <v>231</v>
      </c>
      <c r="D200" s="186"/>
      <c r="E200" s="186"/>
      <c r="F200" s="186"/>
      <c r="G200" s="187">
        <f>G40+G47+G59+G63+G65+G67+G117+G119+G121+G156+G177+G179+G191+G195+G197</f>
        <v>0</v>
      </c>
      <c r="O200" t="e">
        <f>SUMIF(#REF!,O199,G7:G198)</f>
        <v>#REF!</v>
      </c>
      <c r="P200" t="e">
        <f>SUMIF(#REF!,P199,G7:G198)</f>
        <v>#REF!</v>
      </c>
      <c r="Q200" t="s">
        <v>283</v>
      </c>
    </row>
    <row r="201" spans="1:46" x14ac:dyDescent="0.2">
      <c r="A201" s="6"/>
      <c r="B201" s="7" t="s">
        <v>231</v>
      </c>
      <c r="C201" s="193" t="s">
        <v>231</v>
      </c>
      <c r="D201" s="6"/>
      <c r="E201" s="6"/>
      <c r="F201" s="6"/>
      <c r="G201" s="6"/>
    </row>
    <row r="202" spans="1:46" x14ac:dyDescent="0.2">
      <c r="A202" s="6"/>
      <c r="B202" s="7" t="s">
        <v>231</v>
      </c>
      <c r="C202" s="193" t="s">
        <v>231</v>
      </c>
      <c r="D202" s="6"/>
      <c r="E202" s="6"/>
      <c r="F202" s="6"/>
      <c r="G202" s="6"/>
    </row>
    <row r="203" spans="1:46" x14ac:dyDescent="0.2">
      <c r="C203" s="195"/>
      <c r="Q203" t="s">
        <v>284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scale="9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Hanus</dc:creator>
  <cp:lastModifiedBy>Radomír Drozd</cp:lastModifiedBy>
  <cp:lastPrinted>2014-02-28T09:52:57Z</cp:lastPrinted>
  <dcterms:created xsi:type="dcterms:W3CDTF">2009-04-08T07:15:50Z</dcterms:created>
  <dcterms:modified xsi:type="dcterms:W3CDTF">2019-04-02T06:36:47Z</dcterms:modified>
</cp:coreProperties>
</file>